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12" yWindow="65488" windowWidth="13908" windowHeight="9708" activeTab="2"/>
  </bookViews>
  <sheets>
    <sheet name="Grafico1" sheetId="1" r:id="rId1"/>
    <sheet name="Grafico2" sheetId="2" r:id="rId2"/>
    <sheet name="Foglio1" sheetId="3" r:id="rId3"/>
    <sheet name="RIEPILOGO X STAMPA" sheetId="4" r:id="rId4"/>
    <sheet name="Foglio3" sheetId="5" r:id="rId5"/>
  </sheets>
  <externalReferences>
    <externalReference r:id="rId8"/>
  </externalReferences>
  <definedNames>
    <definedName name="_xlnm.Print_Area" localSheetId="2">'Foglio1'!$A$1:$J$153</definedName>
    <definedName name="_xlnm.Print_Area" localSheetId="3">'RIEPILOGO X STAMPA'!$A$1:$J$33</definedName>
    <definedName name="_xlnm.Print_Titles" localSheetId="2">'Foglio1'!$1:$6</definedName>
  </definedNames>
  <calcPr fullCalcOnLoad="1"/>
</workbook>
</file>

<file path=xl/comments3.xml><?xml version="1.0" encoding="utf-8"?>
<comments xmlns="http://schemas.openxmlformats.org/spreadsheetml/2006/main">
  <authors>
    <author>trtcld64a21h501s</author>
    <author>TORTONESI CLAUDIO</author>
  </authors>
  <commentList>
    <comment ref="J50" authorId="0">
      <text>
        <r>
          <rPr>
            <b/>
            <sz val="8"/>
            <rFont val="Tahoma"/>
            <family val="2"/>
          </rPr>
          <t>scadenza 11/02/2020</t>
        </r>
        <r>
          <rPr>
            <sz val="8"/>
            <rFont val="Tahoma"/>
            <family val="2"/>
          </rPr>
          <t xml:space="preserve">
</t>
        </r>
      </text>
    </comment>
    <comment ref="J82" authorId="1">
      <text>
        <r>
          <rPr>
            <b/>
            <sz val="9"/>
            <rFont val="Tahoma"/>
            <family val="2"/>
          </rPr>
          <t>Scadenza 26/11/2019</t>
        </r>
      </text>
    </comment>
    <comment ref="J141" authorId="1">
      <text>
        <r>
          <rPr>
            <b/>
            <sz val="9"/>
            <rFont val="Tahoma"/>
            <family val="2"/>
          </rPr>
          <t>scadenza: 06/06/2019</t>
        </r>
        <r>
          <rPr>
            <sz val="9"/>
            <rFont val="Tahoma"/>
            <family val="2"/>
          </rPr>
          <t xml:space="preserve">
</t>
        </r>
      </text>
    </comment>
    <comment ref="J73" authorId="1">
      <text>
        <r>
          <rPr>
            <b/>
            <sz val="9"/>
            <rFont val="Tahoma"/>
            <family val="2"/>
          </rPr>
          <t>scadenza 28/09/2019</t>
        </r>
      </text>
    </comment>
    <comment ref="J119" authorId="1">
      <text>
        <r>
          <rPr>
            <b/>
            <sz val="9"/>
            <rFont val="Tahoma"/>
            <family val="2"/>
          </rPr>
          <t>scadenza: 01/09/2018</t>
        </r>
        <r>
          <rPr>
            <sz val="9"/>
            <rFont val="Tahoma"/>
            <family val="2"/>
          </rPr>
          <t xml:space="preserve">
</t>
        </r>
      </text>
    </comment>
    <comment ref="J146" authorId="1">
      <text>
        <r>
          <rPr>
            <b/>
            <sz val="9"/>
            <rFont val="Tahoma"/>
            <family val="2"/>
          </rPr>
          <t>scadenza 26/11/2019</t>
        </r>
        <r>
          <rPr>
            <sz val="9"/>
            <rFont val="Tahoma"/>
            <family val="2"/>
          </rPr>
          <t xml:space="preserve">
</t>
        </r>
      </text>
    </comment>
    <comment ref="J7" authorId="1">
      <text>
        <r>
          <rPr>
            <b/>
            <sz val="9"/>
            <rFont val="Tahoma"/>
            <family val="2"/>
          </rPr>
          <t>scadenza 26/11/2019</t>
        </r>
        <r>
          <rPr>
            <sz val="9"/>
            <rFont val="Tahoma"/>
            <family val="2"/>
          </rPr>
          <t xml:space="preserve">
</t>
        </r>
      </text>
    </comment>
    <comment ref="J142" authorId="1">
      <text>
        <r>
          <rPr>
            <b/>
            <sz val="9"/>
            <rFont val="Tahoma"/>
            <family val="2"/>
          </rPr>
          <t>scadenza 26/11/2019</t>
        </r>
        <r>
          <rPr>
            <sz val="9"/>
            <rFont val="Tahoma"/>
            <family val="2"/>
          </rPr>
          <t xml:space="preserve">
</t>
        </r>
      </text>
    </comment>
    <comment ref="J34" authorId="1">
      <text>
        <r>
          <rPr>
            <b/>
            <sz val="9"/>
            <rFont val="Tahoma"/>
            <family val="2"/>
          </rPr>
          <t>scadenza 26/11/2019</t>
        </r>
        <r>
          <rPr>
            <sz val="9"/>
            <rFont val="Tahoma"/>
            <family val="2"/>
          </rPr>
          <t xml:space="preserve">
</t>
        </r>
      </text>
    </comment>
    <comment ref="J20" authorId="1">
      <text>
        <r>
          <rPr>
            <b/>
            <sz val="9"/>
            <rFont val="Tahoma"/>
            <family val="0"/>
          </rPr>
          <t>scadenza 08/02/2020</t>
        </r>
        <r>
          <rPr>
            <sz val="9"/>
            <rFont val="Tahoma"/>
            <family val="0"/>
          </rPr>
          <t xml:space="preserve">
</t>
        </r>
      </text>
    </comment>
    <comment ref="J135" authorId="1">
      <text>
        <r>
          <rPr>
            <b/>
            <sz val="9"/>
            <rFont val="Tahoma"/>
            <family val="2"/>
          </rPr>
          <t>scadenza 11/02/2020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<sst xmlns="http://schemas.openxmlformats.org/spreadsheetml/2006/main" count="302" uniqueCount="255">
  <si>
    <t>LOCALITA'</t>
  </si>
  <si>
    <t>TIPOLOGIA ED ESTENSIONE MQ.</t>
  </si>
  <si>
    <t>A</t>
  </si>
  <si>
    <t>B</t>
  </si>
  <si>
    <t>C</t>
  </si>
  <si>
    <t>D</t>
  </si>
  <si>
    <t>E</t>
  </si>
  <si>
    <t>F</t>
  </si>
  <si>
    <t>TOTALE GENERALE MQ.</t>
  </si>
  <si>
    <t>Aree verdi di dimensioni inferiori a 10.000 mq.</t>
  </si>
  <si>
    <t>Aree verdi di dimensioni comprese tra 10.000 e 100.000 mq</t>
  </si>
  <si>
    <t>Aree verdi di dimensioni superiori a 100.000 mq.</t>
  </si>
  <si>
    <t>cod. 1</t>
  </si>
  <si>
    <t>cod. 2</t>
  </si>
  <si>
    <t>cod. 3</t>
  </si>
  <si>
    <t xml:space="preserve"> </t>
  </si>
  <si>
    <t>Piazza R. Ardigò</t>
  </si>
  <si>
    <t>Largo B. Brin</t>
  </si>
  <si>
    <t>Piazzale Caduti della Montagnola</t>
  </si>
  <si>
    <t>Via C. Colombo (spartitraffico)</t>
  </si>
  <si>
    <t>Via Gaulli</t>
  </si>
  <si>
    <t>Via C. Colombo (Piazza del Lavoro)</t>
  </si>
  <si>
    <t>Piazza M. Lante</t>
  </si>
  <si>
    <t>Largo Loria</t>
  </si>
  <si>
    <t>Piazza Damiano Sauli</t>
  </si>
  <si>
    <t>Via C. Colombo</t>
  </si>
  <si>
    <t>Piazza dei Navigatori</t>
  </si>
  <si>
    <t>Via Nesazio</t>
  </si>
  <si>
    <t>Piazza O. da Pordenone</t>
  </si>
  <si>
    <t>Circonvallazione Ostiense</t>
  </si>
  <si>
    <t>Via di Tormarancia</t>
  </si>
  <si>
    <t>Via Vasca Navale (scarpata)</t>
  </si>
  <si>
    <t>Largo Enea Bortolotti</t>
  </si>
  <si>
    <t>Viale del Campo Boario</t>
  </si>
  <si>
    <t>Via Cesarea</t>
  </si>
  <si>
    <t>Via G. Gozzi</t>
  </si>
  <si>
    <t>Via Pincherle (scarpata)</t>
  </si>
  <si>
    <t>Piazza Beato Placido Riccardi</t>
  </si>
  <si>
    <t>Largo Veratti</t>
  </si>
  <si>
    <t>Parco Torretta (Tormarancia)</t>
  </si>
  <si>
    <t>Largo L. Da Vinci</t>
  </si>
  <si>
    <t>Largo delle Sette Chiese</t>
  </si>
  <si>
    <t>Parco Viale G. Imperatore-Via Galba</t>
  </si>
  <si>
    <t>Viale G. Imperatore (spartitraffico)</t>
  </si>
  <si>
    <t>Via C. Colombo-Via G. Imperatore</t>
  </si>
  <si>
    <t>Piazzale del Caravaggio</t>
  </si>
  <si>
    <t>Parco Casale Ciribelli</t>
  </si>
  <si>
    <t>Via G. Imperatore-Via Villa di Lucina</t>
  </si>
  <si>
    <t>Via Leonardo da Vinci</t>
  </si>
  <si>
    <t>Via Tullio Levi Civita</t>
  </si>
  <si>
    <t>Via P. di Dono - Via del Tintoretto</t>
  </si>
  <si>
    <t>Via Temistocle Calzecchi Onesti</t>
  </si>
  <si>
    <t>Via A. Baldovinetti</t>
  </si>
  <si>
    <t>Parco Vigna Murata</t>
  </si>
  <si>
    <t>Via C. Colombo (Telecom)</t>
  </si>
  <si>
    <t>Via Poggio Ameno</t>
  </si>
  <si>
    <t>Piazza Accademia Antiquaria</t>
  </si>
  <si>
    <t>Piazza C. Nerazzini</t>
  </si>
  <si>
    <t>Piazza G. da Verrazzano</t>
  </si>
  <si>
    <t>Largo A. Fochetti</t>
  </si>
  <si>
    <t>Piazza L. Lotto</t>
  </si>
  <si>
    <t>Via Santa Galla</t>
  </si>
  <si>
    <t>Parco Forte Ardeatino</t>
  </si>
  <si>
    <t>Via del Tintoretto (spartitraffico)</t>
  </si>
  <si>
    <t>Via Solario</t>
  </si>
  <si>
    <t>Parco del Tintoretto</t>
  </si>
  <si>
    <t>Parco del Serafico</t>
  </si>
  <si>
    <t>Via del Serafico (spartitraffico)</t>
  </si>
  <si>
    <t>Via Keplero</t>
  </si>
  <si>
    <t>Via di Vigna Murata (spartitraffico)</t>
  </si>
  <si>
    <t>Aree verdi Stazione Garbatella</t>
  </si>
  <si>
    <t>TOTALE</t>
  </si>
  <si>
    <t>Parco Falcone Borsellino</t>
  </si>
  <si>
    <t>Via C. Colombo-Via Genocchi</t>
  </si>
  <si>
    <t>pavimentata</t>
  </si>
  <si>
    <t>Via G. Chiabrera-V. Antonino Pio</t>
  </si>
  <si>
    <t>Parco Ardeatino-Parco Scott</t>
  </si>
  <si>
    <t>Via L. Nobili</t>
  </si>
  <si>
    <t>TOTALE NUMERO AREE</t>
  </si>
  <si>
    <t>Via C. Colombo - Via Genocchi</t>
  </si>
  <si>
    <t>11.2 P.V.Q. FORTE ARDEATINO</t>
  </si>
  <si>
    <t>11.6 P.V.Q. VIA MALFANTE</t>
  </si>
  <si>
    <t>LARUS S.r:l./A.S. EMMECI SPORT</t>
  </si>
  <si>
    <t>11.10 P.V.Q. GROTTA PERFETTA</t>
  </si>
  <si>
    <t>CONS. AMBIENTE S.r.l.</t>
  </si>
  <si>
    <t>AREE VERDI ROMA S.r:l.</t>
  </si>
  <si>
    <t xml:space="preserve">A - Arredo stradale                      </t>
  </si>
  <si>
    <t xml:space="preserve">B - Aree di sosta                         </t>
  </si>
  <si>
    <t xml:space="preserve">C - Verde attrezzato di quartiere </t>
  </si>
  <si>
    <t xml:space="preserve">D - Verde storico archeologico   </t>
  </si>
  <si>
    <t xml:space="preserve">E - Grandi parchi urbani              </t>
  </si>
  <si>
    <t xml:space="preserve">F - Verde speciale                      </t>
  </si>
  <si>
    <t>TOTALE MQ.</t>
  </si>
  <si>
    <t>Via C. Colombo Via Oropa - Via Laurentina</t>
  </si>
  <si>
    <t>Ufficio Catasto del Verde</t>
  </si>
  <si>
    <t>Piazza vittorio Bottego</t>
  </si>
  <si>
    <t>Via C. Colombo-V. Rosa Guarneri Guarducci</t>
  </si>
  <si>
    <t>Parco Via Giovannipoli</t>
  </si>
  <si>
    <t>Via Duccio di Buoninsegna- Via A. di Bonaiuto</t>
  </si>
  <si>
    <t>Via G. Pullino (Parco Caduti del Mare)</t>
  </si>
  <si>
    <t>Parco Don Alberione (Via Alessandro Severo)</t>
  </si>
  <si>
    <t>Via C. Colombo - Via Vedana</t>
  </si>
  <si>
    <t>Via Granai di Nerva (Via E. Spalla)</t>
  </si>
  <si>
    <t>Via Giulio Aristide Sartorio</t>
  </si>
  <si>
    <t>Parco Pico della Mirandola</t>
  </si>
  <si>
    <t>Via Laurentina (spartitraffico)</t>
  </si>
  <si>
    <t>Via Gaspare Gozzi (spartitraffico)</t>
  </si>
  <si>
    <t>Via C. Colombo - Via Padre Semeria</t>
  </si>
  <si>
    <t>Piazza E. Rufino (Parcheggio)</t>
  </si>
  <si>
    <t>Parco delle Accademie</t>
  </si>
  <si>
    <t>Via Clivio della Montagnola</t>
  </si>
  <si>
    <t>Via Del Castagno - Via Gozzoli</t>
  </si>
  <si>
    <t>Via E. Spalla - Via Grottaperfetta</t>
  </si>
  <si>
    <t>Viale E. Spalla (spartitraffico)</t>
  </si>
  <si>
    <t>Parco Via del Serafico (sulla curva)</t>
  </si>
  <si>
    <t>Via Duccio da Boninsegna-Via del Serafico</t>
  </si>
  <si>
    <t>Via C. Colombo- Lgo Loria Via C. Federici</t>
  </si>
  <si>
    <t>Via C. Colombo - L.go Loria P.zza dei Navigatori</t>
  </si>
  <si>
    <t>Via C. Colombo - Via Rosa G. Guarducci</t>
  </si>
  <si>
    <t>Parco Via Magnaghi (Via Ignazio Persico)</t>
  </si>
  <si>
    <t>Via C. Colombo - Via Accademia degli Agiati</t>
  </si>
  <si>
    <t>Via del Serafico (fronte Via Padre Lais)</t>
  </si>
  <si>
    <t>Via Rosa Guarnieri Guarducci</t>
  </si>
  <si>
    <t>Via Laurentina - ang. Via Casamari</t>
  </si>
  <si>
    <t>Via Silvio D'Amico - Via Ostiense</t>
  </si>
  <si>
    <t xml:space="preserve">P.d.Z. 39 Grottaperfetta </t>
  </si>
  <si>
    <t>Numero
planimetria</t>
  </si>
  <si>
    <t>P.d.Z.  Grottaperfetta (Consorzio Rinnovamento)</t>
  </si>
  <si>
    <t>Via G. Benzoni</t>
  </si>
  <si>
    <t>Via Capitan Bavastro (Via Palos)</t>
  </si>
  <si>
    <t>Compr. Conv. M2 Granai di Nerva</t>
  </si>
  <si>
    <t>Totale mq.</t>
  </si>
  <si>
    <t>Percentuale affidamento
 a Cooperative</t>
  </si>
  <si>
    <t>Affidamenti a Cooperative
mq.</t>
  </si>
  <si>
    <t>Affidamenti a altri Dipartimenti o Municipi
mq.</t>
  </si>
  <si>
    <t>Affidamenti a costo zero
mq.</t>
  </si>
  <si>
    <t>Gestione in Economia
mq.</t>
  </si>
  <si>
    <t>Ulteriori annotazioni</t>
  </si>
  <si>
    <t>Affidamenti a Cooperative mq.</t>
  </si>
  <si>
    <t>Affidamenti a Multiservizi mq.</t>
  </si>
  <si>
    <t>Affidamenti altri Dipartimenti o Municipi mq.</t>
  </si>
  <si>
    <t>Affidamenti a costo zero</t>
  </si>
  <si>
    <t>Gestione in Economia</t>
  </si>
  <si>
    <t>Totale Generale Mq.</t>
  </si>
  <si>
    <t>Affidamenti a costo zero mq.</t>
  </si>
  <si>
    <t>Gestione in Economia mq.</t>
  </si>
  <si>
    <t>RIEPILOGO TOTALE AFFIDAMENTI</t>
  </si>
  <si>
    <t>Percentuale</t>
  </si>
  <si>
    <t>Parco della Caffarella</t>
  </si>
  <si>
    <t>Via Corinto - Via Efeso</t>
  </si>
  <si>
    <t>Via Laodicea- Via Corinto</t>
  </si>
  <si>
    <t>Via Trezza - Via Castiglione PUP</t>
  </si>
  <si>
    <t>in consegna al condominio 26/5/05</t>
  </si>
  <si>
    <t>4,000 mq. - via m.bianchini - convenzione sig. coretti - chiosco bar</t>
  </si>
  <si>
    <t>Parco Schuster</t>
  </si>
  <si>
    <t>Esternalizzata - PUP</t>
  </si>
  <si>
    <t>Esternalizzata al P.V.I.</t>
  </si>
  <si>
    <t>Via Ostiense aree fronte III Università</t>
  </si>
  <si>
    <t>In consegna dal 23/02/2007</t>
  </si>
  <si>
    <t>Via Leonardo da Vinci ang. Via delle Sette Chiese</t>
  </si>
  <si>
    <t>in consegna dal 23 /02/2007</t>
  </si>
  <si>
    <t>in manut. Alla ditta fino al luglio 2007 - municipio guardiania e custodia</t>
  </si>
  <si>
    <t>VIA TARSO (NON IN CONSEGNA)</t>
  </si>
  <si>
    <t>Largo Bompiani</t>
  </si>
  <si>
    <t>A PARCHEGGIO</t>
  </si>
  <si>
    <t>MERCATO RIONALE</t>
  </si>
  <si>
    <t>COOP DEL MUNICIPIO XI</t>
  </si>
  <si>
    <t>Piazza Albini - Via D. Munari</t>
  </si>
  <si>
    <t xml:space="preserve">NOTE
</t>
  </si>
  <si>
    <t>Via Malfante - via Leonpancaldo</t>
  </si>
  <si>
    <t>V. C. Colombo-V D. Mazzini-v.R.R.Garibaldi( ex confcommercio)</t>
  </si>
  <si>
    <t>Via Corinto via Efeso (Giardino Mercato Rionale)</t>
  </si>
  <si>
    <t>Via C. Colombo - Via Badia di Cava</t>
  </si>
  <si>
    <t>Via Badia di Cava PUP (interno 68,01)</t>
  </si>
  <si>
    <t>Comprensorio Poggio Ameno(via Casalinuovo)</t>
  </si>
  <si>
    <t>via Laurentina - ang.lo piazza Ardigò</t>
  </si>
  <si>
    <t>Compr.Conv. Grottaperfetta E1 Grottaperfetta(l.Longanesi</t>
  </si>
  <si>
    <t>Via del Tintoretto - Via Laurentina (SVINCOLO)</t>
  </si>
  <si>
    <t>PdZ Grottaperfetta Via Ascari -Via dell'Automobilismo</t>
  </si>
  <si>
    <t>Area lim.fa Centro Sportivo "Team Vianello"</t>
  </si>
  <si>
    <t>CANTIERE</t>
  </si>
  <si>
    <t>p.c. 14/02/2008</t>
  </si>
  <si>
    <t>LEGENDA</t>
  </si>
  <si>
    <t>Affidamento a Cooperative</t>
  </si>
  <si>
    <t>Affidamento altri Dip. O Municipi</t>
  </si>
  <si>
    <t>In Economia</t>
  </si>
  <si>
    <t>di cui 7169 mq.Multiservizi mq 480 svincolo</t>
  </si>
  <si>
    <t>Pavimentata</t>
  </si>
  <si>
    <t>PdZ Grottaperfetta (via Consolini ang. Via Granai di Nerva)</t>
  </si>
  <si>
    <t>presa consegna gennaio 2009</t>
  </si>
  <si>
    <t>Verde Scolastico       mq.</t>
  </si>
  <si>
    <t xml:space="preserve">AGGIORNATO A </t>
  </si>
  <si>
    <t>In consegna a PUP</t>
  </si>
  <si>
    <t>AMA</t>
  </si>
  <si>
    <t>Affidamento ad
AMA</t>
  </si>
  <si>
    <t>Affidamento ad AMA mq.</t>
  </si>
  <si>
    <t>Affidamento ad AMA</t>
  </si>
  <si>
    <t>chiosco bar</t>
  </si>
  <si>
    <t>via P. Matteucci (Air Terminal aiuola)</t>
  </si>
  <si>
    <t xml:space="preserve">via P. Matteucci giardino </t>
  </si>
  <si>
    <t>AREE MONUMENTALI E ARCHEOLOGICHE</t>
  </si>
  <si>
    <t xml:space="preserve">Necrolpoli Ostiense  </t>
  </si>
  <si>
    <t>Cisterna Romana</t>
  </si>
  <si>
    <t xml:space="preserve">Via Ostiense - San Paolo                      </t>
  </si>
  <si>
    <t xml:space="preserve">Via Cristoforo Colombo                     </t>
  </si>
  <si>
    <t>Local. - Affidamento Zetema</t>
  </si>
  <si>
    <t>Estern. - chiosco bar - "Gustamondo"</t>
  </si>
  <si>
    <t>Compr. Conv. Tre Fontane Nord</t>
  </si>
  <si>
    <t>esclusa strada interna V5</t>
  </si>
  <si>
    <t>PRU via Giustiniano Imperatore</t>
  </si>
  <si>
    <t>presa consegna 03/08/2012</t>
  </si>
  <si>
    <t>Comprensorio convenzionato Via Ravà</t>
  </si>
  <si>
    <t>MUNICIPIO VIII (EX MUNICIPIO XI)</t>
  </si>
  <si>
    <t>RIEPILOGO GENERALE MUNICIPIO VIII</t>
  </si>
  <si>
    <t>CODICE 1</t>
  </si>
  <si>
    <t>CODICE 2</t>
  </si>
  <si>
    <t>CODICE 3</t>
  </si>
  <si>
    <t>Aree categoria B e C inferiori a mq. 5.000 (campitura in rosso della colonna numero planimetria)</t>
  </si>
  <si>
    <t>Via Palos Via Cristoforo Colombo</t>
  </si>
  <si>
    <t>Parco Ruzzante - Parco FAO</t>
  </si>
  <si>
    <t>P.V.I./PUP30/7/2007 consegnato ai P.V.I.</t>
  </si>
  <si>
    <t>Ripresa in consegna 12,01,2015</t>
  </si>
  <si>
    <t>Adozione aree verdi Circolo Garbatella Legambiente</t>
  </si>
  <si>
    <t>Parco Via Capitan Bavastro (consorzio Papareschi)</t>
  </si>
  <si>
    <t>Via Erminio Spalla - Via Grottaperfetta</t>
  </si>
  <si>
    <t>Via Torcello - Via Laurentina</t>
  </si>
  <si>
    <t>Compr. Conv. E1 Tor Carbone</t>
  </si>
  <si>
    <t>Parco M. Strozzi/Parco Sant'Eurosia</t>
  </si>
  <si>
    <t>piazza di Sant'Eurosia (aiuole)</t>
  </si>
  <si>
    <t>area fronte centro sportivo città futura  Via Cristoforo Colombo</t>
  </si>
  <si>
    <t>Adozione aree verdi  Ass. Verde Fotografia - Bernardini presa consegna 2/7/2015</t>
  </si>
  <si>
    <t>Riqualificato Dip Periferie</t>
  </si>
  <si>
    <t>Adozione Aree Verdi Parco Don Mario Picchi Sport 2000 Soc. Sportiva Dilettantistica</t>
  </si>
  <si>
    <t>Via G. Gozzi-Via A. Pio (parco Alberto Oliva)</t>
  </si>
  <si>
    <t>Adozione aree verdi Studio Imm.re 3D srl</t>
  </si>
  <si>
    <t>CAFFARELLA (esproprio del 18/07/2017 - Vivaio)</t>
  </si>
  <si>
    <t>presa consegna agosto 2017</t>
  </si>
  <si>
    <t>Adozione Aree Verdi - Ass.ne Pedagogia Moderna  (mq. 2.000)</t>
  </si>
  <si>
    <t>Compr. Conv. Tre Fontane Sud - V17</t>
  </si>
  <si>
    <t>verbale 25 gennaio 1983</t>
  </si>
  <si>
    <t>Lungotevere Dante (Ponte Marconi)</t>
  </si>
  <si>
    <t>presa temporanea da confermare (anni 19)</t>
  </si>
  <si>
    <t>presa consegna Agosto 2005</t>
  </si>
  <si>
    <t>Partco Tormarancia (AFA 2)</t>
  </si>
  <si>
    <t>corretta in data 16.11.2018 dopo verifica censimento</t>
  </si>
  <si>
    <t>Totale verde in consegna più Verde Scolastico</t>
  </si>
  <si>
    <t>Totale Aree Decentrate</t>
  </si>
  <si>
    <r>
      <rPr>
        <b/>
        <sz val="10"/>
        <rFont val="Arial"/>
        <family val="2"/>
      </rPr>
      <t>Adozione aree verdi CQ Grotta Perfetta</t>
    </r>
    <r>
      <rPr>
        <sz val="10"/>
        <rFont val="Arial"/>
        <family val="2"/>
      </rPr>
      <t xml:space="preserve"> Consegna anticipata luglio 2018 Servizio A/C e Svuot. Cestini</t>
    </r>
  </si>
  <si>
    <t>Adozione aree verdi Soc. Lottomatica Holding srl</t>
  </si>
  <si>
    <t>Adozione aree verdi CQ Ostiense Garbatella</t>
  </si>
  <si>
    <r>
      <t xml:space="preserve">Riqualificato Dip Periferie - </t>
    </r>
    <r>
      <rPr>
        <b/>
        <sz val="10"/>
        <rFont val="Arial"/>
        <family val="2"/>
      </rPr>
      <t>Adozione aree verdi CQ Salvaguardia La Garbatella</t>
    </r>
  </si>
  <si>
    <t>Adozione aree verdi UniromaTre</t>
  </si>
  <si>
    <t>VERBALE DI CONSEGNA DEL 28/03/2007</t>
  </si>
  <si>
    <t>Riqualificato Dip Periferie Adozione Aree Verdi</t>
  </si>
  <si>
    <t>Adozione aree verdi Ass.ne Volontariato Insieme per Ostiense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</si>
</sst>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_-;\-* #,##0_-;_-* &quot;-&quot;??_-;_-@_-"/>
    <numFmt numFmtId="180" formatCode="0.000"/>
  </numFmts>
  <fonts count="7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i/>
      <sz val="14"/>
      <color indexed="56"/>
      <name val="Arial"/>
      <family val="2"/>
    </font>
    <font>
      <b/>
      <sz val="10"/>
      <color indexed="10"/>
      <name val="Arial"/>
      <family val="2"/>
    </font>
    <font>
      <b/>
      <i/>
      <sz val="10"/>
      <color indexed="56"/>
      <name val="Arial"/>
      <family val="2"/>
    </font>
    <font>
      <b/>
      <i/>
      <sz val="12"/>
      <color indexed="56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3.25"/>
      <color indexed="8"/>
      <name val="Arial"/>
      <family val="2"/>
    </font>
    <font>
      <b/>
      <sz val="11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/>
      <name val="Arial"/>
      <family val="2"/>
    </font>
    <font>
      <b/>
      <i/>
      <sz val="11"/>
      <color theme="3"/>
      <name val="Arial"/>
      <family val="2"/>
    </font>
    <font>
      <b/>
      <i/>
      <sz val="14"/>
      <color theme="3"/>
      <name val="Arial"/>
      <family val="2"/>
    </font>
    <font>
      <b/>
      <sz val="10"/>
      <color rgb="FFFF0000"/>
      <name val="Arial"/>
      <family val="2"/>
    </font>
    <font>
      <b/>
      <sz val="11"/>
      <color theme="3"/>
      <name val="Arial"/>
      <family val="2"/>
    </font>
    <font>
      <b/>
      <i/>
      <sz val="12"/>
      <color theme="3"/>
      <name val="Arial"/>
      <family val="2"/>
    </font>
    <font>
      <b/>
      <i/>
      <sz val="10"/>
      <color theme="3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41" fontId="0" fillId="0" borderId="0" xfId="44" applyFont="1" applyBorder="1" applyAlignment="1">
      <alignment/>
    </xf>
    <xf numFmtId="41" fontId="0" fillId="0" borderId="10" xfId="44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41" fontId="0" fillId="35" borderId="10" xfId="44" applyFont="1" applyFill="1" applyBorder="1" applyAlignment="1">
      <alignment horizontal="right"/>
    </xf>
    <xf numFmtId="41" fontId="0" fillId="35" borderId="10" xfId="44" applyFont="1" applyFill="1" applyBorder="1" applyAlignment="1">
      <alignment horizontal="right"/>
    </xf>
    <xf numFmtId="41" fontId="0" fillId="0" borderId="10" xfId="44" applyFont="1" applyFill="1" applyBorder="1" applyAlignment="1">
      <alignment horizontal="right"/>
    </xf>
    <xf numFmtId="41" fontId="0" fillId="36" borderId="10" xfId="44" applyFont="1" applyFill="1" applyBorder="1" applyAlignment="1">
      <alignment horizontal="right"/>
    </xf>
    <xf numFmtId="41" fontId="0" fillId="36" borderId="10" xfId="44" applyFont="1" applyFill="1" applyBorder="1" applyAlignment="1">
      <alignment horizontal="right"/>
    </xf>
    <xf numFmtId="41" fontId="0" fillId="34" borderId="10" xfId="44" applyFont="1" applyFill="1" applyBorder="1" applyAlignment="1">
      <alignment horizontal="right"/>
    </xf>
    <xf numFmtId="41" fontId="0" fillId="34" borderId="10" xfId="44" applyFont="1" applyFill="1" applyBorder="1" applyAlignment="1">
      <alignment horizontal="right"/>
    </xf>
    <xf numFmtId="41" fontId="0" fillId="37" borderId="10" xfId="44" applyFont="1" applyFill="1" applyBorder="1" applyAlignment="1">
      <alignment horizontal="right"/>
    </xf>
    <xf numFmtId="41" fontId="0" fillId="37" borderId="10" xfId="44" applyFont="1" applyFill="1" applyBorder="1" applyAlignment="1">
      <alignment horizontal="right"/>
    </xf>
    <xf numFmtId="41" fontId="0" fillId="38" borderId="10" xfId="44" applyFont="1" applyFill="1" applyBorder="1" applyAlignment="1">
      <alignment horizontal="right"/>
    </xf>
    <xf numFmtId="41" fontId="0" fillId="38" borderId="10" xfId="44" applyFont="1" applyFill="1" applyBorder="1" applyAlignment="1">
      <alignment horizontal="right"/>
    </xf>
    <xf numFmtId="41" fontId="0" fillId="39" borderId="10" xfId="44" applyFont="1" applyFill="1" applyBorder="1" applyAlignment="1">
      <alignment horizontal="right"/>
    </xf>
    <xf numFmtId="41" fontId="0" fillId="39" borderId="10" xfId="44" applyFont="1" applyFill="1" applyBorder="1" applyAlignment="1">
      <alignment horizontal="right"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41" fontId="0" fillId="36" borderId="10" xfId="44" applyFont="1" applyFill="1" applyBorder="1" applyAlignment="1">
      <alignment horizontal="center" vertical="center"/>
    </xf>
    <xf numFmtId="41" fontId="0" fillId="34" borderId="10" xfId="44" applyFont="1" applyFill="1" applyBorder="1" applyAlignment="1">
      <alignment horizontal="center" vertical="center"/>
    </xf>
    <xf numFmtId="41" fontId="0" fillId="37" borderId="10" xfId="44" applyFont="1" applyFill="1" applyBorder="1" applyAlignment="1">
      <alignment horizontal="center" vertical="center"/>
    </xf>
    <xf numFmtId="41" fontId="0" fillId="38" borderId="10" xfId="44" applyFont="1" applyFill="1" applyBorder="1" applyAlignment="1">
      <alignment horizontal="center" vertical="center"/>
    </xf>
    <xf numFmtId="41" fontId="0" fillId="39" borderId="10" xfId="44" applyFont="1" applyFill="1" applyBorder="1" applyAlignment="1">
      <alignment horizontal="center" vertical="center"/>
    </xf>
    <xf numFmtId="41" fontId="0" fillId="35" borderId="10" xfId="44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1" fontId="0" fillId="37" borderId="10" xfId="44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1" fontId="0" fillId="36" borderId="10" xfId="44" applyFont="1" applyFill="1" applyBorder="1" applyAlignment="1">
      <alignment horizontal="center"/>
    </xf>
    <xf numFmtId="41" fontId="0" fillId="34" borderId="10" xfId="44" applyFont="1" applyFill="1" applyBorder="1" applyAlignment="1">
      <alignment horizontal="center"/>
    </xf>
    <xf numFmtId="41" fontId="0" fillId="38" borderId="10" xfId="44" applyFont="1" applyFill="1" applyBorder="1" applyAlignment="1">
      <alignment horizontal="center"/>
    </xf>
    <xf numFmtId="41" fontId="0" fillId="39" borderId="10" xfId="44" applyFont="1" applyFill="1" applyBorder="1" applyAlignment="1">
      <alignment horizontal="center"/>
    </xf>
    <xf numFmtId="41" fontId="0" fillId="35" borderId="10" xfId="44" applyFont="1" applyFill="1" applyBorder="1" applyAlignment="1">
      <alignment horizontal="center"/>
    </xf>
    <xf numFmtId="41" fontId="0" fillId="0" borderId="10" xfId="44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41" fontId="0" fillId="0" borderId="10" xfId="44" applyFont="1" applyBorder="1" applyAlignment="1">
      <alignment/>
    </xf>
    <xf numFmtId="4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40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0" fillId="38" borderId="17" xfId="0" applyFill="1" applyBorder="1" applyAlignment="1">
      <alignment/>
    </xf>
    <xf numFmtId="0" fontId="0" fillId="42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43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43" borderId="10" xfId="0" applyFill="1" applyBorder="1" applyAlignment="1">
      <alignment horizontal="left"/>
    </xf>
    <xf numFmtId="0" fontId="0" fillId="43" borderId="10" xfId="0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3" fillId="43" borderId="10" xfId="0" applyFont="1" applyFill="1" applyBorder="1" applyAlignment="1">
      <alignment horizontal="left"/>
    </xf>
    <xf numFmtId="2" fontId="1" fillId="41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0" fillId="4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43" borderId="10" xfId="0" applyFont="1" applyFill="1" applyBorder="1" applyAlignment="1">
      <alignment horizontal="left" wrapText="1"/>
    </xf>
    <xf numFmtId="0" fontId="1" fillId="40" borderId="10" xfId="0" applyFont="1" applyFill="1" applyBorder="1" applyAlignment="1">
      <alignment horizontal="left" wrapText="1"/>
    </xf>
    <xf numFmtId="20" fontId="1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40" borderId="10" xfId="0" applyFont="1" applyFill="1" applyBorder="1" applyAlignment="1">
      <alignment wrapText="1"/>
    </xf>
    <xf numFmtId="20" fontId="2" fillId="34" borderId="10" xfId="0" applyNumberFormat="1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0" fillId="44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44" borderId="10" xfId="0" applyNumberFormat="1" applyFont="1" applyFill="1" applyBorder="1" applyAlignment="1">
      <alignment horizontal="center"/>
    </xf>
    <xf numFmtId="2" fontId="1" fillId="44" borderId="10" xfId="0" applyNumberFormat="1" applyFont="1" applyFill="1" applyBorder="1" applyAlignment="1">
      <alignment horizontal="center" vertical="center"/>
    </xf>
    <xf numFmtId="2" fontId="1" fillId="4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0" fontId="1" fillId="45" borderId="10" xfId="0" applyFont="1" applyFill="1" applyBorder="1" applyAlignment="1">
      <alignment horizontal="left" wrapText="1"/>
    </xf>
    <xf numFmtId="0" fontId="0" fillId="45" borderId="10" xfId="0" applyFill="1" applyBorder="1" applyAlignment="1">
      <alignment horizontal="left"/>
    </xf>
    <xf numFmtId="0" fontId="5" fillId="43" borderId="10" xfId="0" applyFont="1" applyFill="1" applyBorder="1" applyAlignment="1">
      <alignment horizontal="left" wrapText="1"/>
    </xf>
    <xf numFmtId="0" fontId="0" fillId="46" borderId="10" xfId="0" applyFont="1" applyFill="1" applyBorder="1" applyAlignment="1">
      <alignment horizontal="left" vertical="center"/>
    </xf>
    <xf numFmtId="0" fontId="1" fillId="46" borderId="10" xfId="0" applyFont="1" applyFill="1" applyBorder="1" applyAlignment="1">
      <alignment horizontal="left" wrapText="1"/>
    </xf>
    <xf numFmtId="0" fontId="3" fillId="46" borderId="10" xfId="0" applyFont="1" applyFill="1" applyBorder="1" applyAlignment="1">
      <alignment horizontal="left" wrapText="1"/>
    </xf>
    <xf numFmtId="2" fontId="1" fillId="46" borderId="10" xfId="0" applyNumberFormat="1" applyFont="1" applyFill="1" applyBorder="1" applyAlignment="1">
      <alignment horizontal="center"/>
    </xf>
    <xf numFmtId="0" fontId="5" fillId="45" borderId="10" xfId="0" applyFont="1" applyFill="1" applyBorder="1" applyAlignment="1">
      <alignment horizontal="left" wrapText="1"/>
    </xf>
    <xf numFmtId="2" fontId="1" fillId="45" borderId="10" xfId="0" applyNumberFormat="1" applyFont="1" applyFill="1" applyBorder="1" applyAlignment="1">
      <alignment horizontal="center"/>
    </xf>
    <xf numFmtId="0" fontId="3" fillId="47" borderId="10" xfId="0" applyFont="1" applyFill="1" applyBorder="1" applyAlignment="1">
      <alignment horizontal="left"/>
    </xf>
    <xf numFmtId="0" fontId="0" fillId="47" borderId="10" xfId="0" applyFont="1" applyFill="1" applyBorder="1" applyAlignment="1">
      <alignment horizontal="left" wrapText="1"/>
    </xf>
    <xf numFmtId="0" fontId="0" fillId="47" borderId="10" xfId="0" applyFont="1" applyFill="1" applyBorder="1" applyAlignment="1">
      <alignment horizontal="left"/>
    </xf>
    <xf numFmtId="0" fontId="10" fillId="46" borderId="10" xfId="0" applyFont="1" applyFill="1" applyBorder="1" applyAlignment="1">
      <alignment horizontal="left" wrapText="1"/>
    </xf>
    <xf numFmtId="0" fontId="1" fillId="45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1" fillId="46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" fillId="0" borderId="19" xfId="0" applyFont="1" applyBorder="1" applyAlignment="1">
      <alignment/>
    </xf>
    <xf numFmtId="179" fontId="64" fillId="0" borderId="10" xfId="43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" fillId="46" borderId="10" xfId="0" applyFont="1" applyFill="1" applyBorder="1" applyAlignment="1">
      <alignment wrapText="1"/>
    </xf>
    <xf numFmtId="0" fontId="0" fillId="46" borderId="10" xfId="0" applyFont="1" applyFill="1" applyBorder="1" applyAlignment="1">
      <alignment horizontal="left" wrapText="1"/>
    </xf>
    <xf numFmtId="0" fontId="5" fillId="46" borderId="10" xfId="0" applyFont="1" applyFill="1" applyBorder="1" applyAlignment="1">
      <alignment horizontal="left" wrapText="1"/>
    </xf>
    <xf numFmtId="0" fontId="5" fillId="46" borderId="1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 wrapText="1"/>
    </xf>
    <xf numFmtId="0" fontId="65" fillId="0" borderId="22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41" fontId="66" fillId="0" borderId="25" xfId="0" applyNumberFormat="1" applyFont="1" applyBorder="1" applyAlignment="1">
      <alignment horizontal="left"/>
    </xf>
    <xf numFmtId="0" fontId="66" fillId="0" borderId="26" xfId="0" applyFont="1" applyBorder="1" applyAlignment="1">
      <alignment horizontal="left"/>
    </xf>
    <xf numFmtId="179" fontId="67" fillId="0" borderId="27" xfId="43" applyNumberFormat="1" applyFont="1" applyFill="1" applyBorder="1" applyAlignment="1">
      <alignment horizontal="center"/>
    </xf>
    <xf numFmtId="179" fontId="67" fillId="0" borderId="28" xfId="43" applyNumberFormat="1" applyFont="1" applyFill="1" applyBorder="1" applyAlignment="1">
      <alignment horizontal="center"/>
    </xf>
    <xf numFmtId="179" fontId="67" fillId="0" borderId="29" xfId="43" applyNumberFormat="1" applyFont="1" applyFill="1" applyBorder="1" applyAlignment="1">
      <alignment horizontal="center"/>
    </xf>
    <xf numFmtId="41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1" fontId="3" fillId="0" borderId="10" xfId="44" applyFont="1" applyBorder="1" applyAlignment="1">
      <alignment horizontal="center" vertical="center" wrapText="1"/>
    </xf>
    <xf numFmtId="41" fontId="3" fillId="0" borderId="10" xfId="44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0" fillId="0" borderId="10" xfId="44" applyFont="1" applyBorder="1" applyAlignment="1">
      <alignment horizontal="center" vertical="center" wrapText="1"/>
    </xf>
    <xf numFmtId="41" fontId="0" fillId="0" borderId="10" xfId="44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1" fontId="3" fillId="0" borderId="10" xfId="44" applyFont="1" applyBorder="1" applyAlignment="1">
      <alignment horizontal="center" textRotation="90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41" fontId="1" fillId="35" borderId="35" xfId="44" applyFont="1" applyFill="1" applyBorder="1" applyAlignment="1">
      <alignment horizontal="center"/>
    </xf>
    <xf numFmtId="41" fontId="1" fillId="35" borderId="36" xfId="44" applyFont="1" applyFill="1" applyBorder="1" applyAlignment="1">
      <alignment horizontal="center"/>
    </xf>
    <xf numFmtId="41" fontId="1" fillId="34" borderId="35" xfId="44" applyFont="1" applyFill="1" applyBorder="1" applyAlignment="1">
      <alignment horizontal="center"/>
    </xf>
    <xf numFmtId="41" fontId="1" fillId="34" borderId="36" xfId="44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37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1" fillId="36" borderId="35" xfId="44" applyFont="1" applyFill="1" applyBorder="1" applyAlignment="1">
      <alignment horizontal="center"/>
    </xf>
    <xf numFmtId="41" fontId="1" fillId="36" borderId="36" xfId="44" applyFont="1" applyFill="1" applyBorder="1" applyAlignment="1">
      <alignment horizontal="center"/>
    </xf>
    <xf numFmtId="41" fontId="1" fillId="0" borderId="35" xfId="44" applyFont="1" applyBorder="1" applyAlignment="1">
      <alignment horizontal="center"/>
    </xf>
    <xf numFmtId="41" fontId="1" fillId="0" borderId="36" xfId="44" applyFont="1" applyBorder="1" applyAlignment="1">
      <alignment horizontal="center"/>
    </xf>
    <xf numFmtId="41" fontId="1" fillId="37" borderId="35" xfId="44" applyFont="1" applyFill="1" applyBorder="1" applyAlignment="1">
      <alignment horizontal="center"/>
    </xf>
    <xf numFmtId="41" fontId="1" fillId="37" borderId="36" xfId="44" applyFont="1" applyFill="1" applyBorder="1" applyAlignment="1">
      <alignment horizontal="center"/>
    </xf>
    <xf numFmtId="41" fontId="1" fillId="38" borderId="35" xfId="44" applyFont="1" applyFill="1" applyBorder="1" applyAlignment="1">
      <alignment horizontal="center"/>
    </xf>
    <xf numFmtId="41" fontId="1" fillId="38" borderId="36" xfId="44" applyFont="1" applyFill="1" applyBorder="1" applyAlignment="1">
      <alignment horizontal="center"/>
    </xf>
    <xf numFmtId="41" fontId="1" fillId="39" borderId="35" xfId="44" applyFont="1" applyFill="1" applyBorder="1" applyAlignment="1">
      <alignment horizontal="center"/>
    </xf>
    <xf numFmtId="41" fontId="1" fillId="39" borderId="36" xfId="44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1" fontId="3" fillId="0" borderId="10" xfId="44" applyFont="1" applyFill="1" applyBorder="1" applyAlignment="1">
      <alignment horizontal="center" vertical="center" textRotation="90" wrapText="1"/>
    </xf>
    <xf numFmtId="41" fontId="3" fillId="0" borderId="10" xfId="44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0" fillId="0" borderId="0" xfId="0" applyBorder="1" applyAlignment="1">
      <alignment/>
    </xf>
    <xf numFmtId="179" fontId="69" fillId="0" borderId="25" xfId="43" applyNumberFormat="1" applyFont="1" applyBorder="1" applyAlignment="1">
      <alignment horizontal="center"/>
    </xf>
    <xf numFmtId="179" fontId="69" fillId="0" borderId="26" xfId="43" applyNumberFormat="1" applyFont="1" applyBorder="1" applyAlignment="1">
      <alignment horizontal="center"/>
    </xf>
    <xf numFmtId="0" fontId="70" fillId="0" borderId="38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0" fillId="0" borderId="41" xfId="0" applyFont="1" applyBorder="1" applyAlignment="1">
      <alignment horizontal="left" wrapText="1"/>
    </xf>
    <xf numFmtId="0" fontId="70" fillId="0" borderId="42" xfId="0" applyFont="1" applyBorder="1" applyAlignment="1">
      <alignment horizontal="left" wrapText="1"/>
    </xf>
    <xf numFmtId="0" fontId="70" fillId="0" borderId="43" xfId="0" applyFont="1" applyBorder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TIPOLOGIA VERDE MUNICIPIO XI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825"/>
          <c:y val="0.262"/>
          <c:w val="0.70925"/>
          <c:h val="0.4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(Foglio1!$B$173,Foglio1!$B$175,Foglio1!$B$177,Foglio1!$B$179,Foglio1!$B$181,Foglio1!$B$183)</c:f>
              <c:strCache>
                <c:ptCount val="6"/>
                <c:pt idx="0">
                  <c:v>A - Arredo stradale                      </c:v>
                </c:pt>
                <c:pt idx="1">
                  <c:v>B - Aree di sosta                         </c:v>
                </c:pt>
                <c:pt idx="2">
                  <c:v>C - Verde attrezzato di quartiere </c:v>
                </c:pt>
                <c:pt idx="3">
                  <c:v>D - Verde storico archeologico   </c:v>
                </c:pt>
                <c:pt idx="4">
                  <c:v>E - Grandi parchi urbani              </c:v>
                </c:pt>
                <c:pt idx="5">
                  <c:v>F - Verde speciale                      </c:v>
                </c:pt>
              </c:strCache>
            </c:strRef>
          </c:cat>
          <c:val>
            <c:numRef>
              <c:f>(Foglio1!$C$173,Foglio1!$C$175,Foglio1!$C$177,Foglio1!$C$179,Foglio1!$C$181,Foglio1!$C$183)</c:f>
              <c:numCache>
                <c:ptCount val="6"/>
                <c:pt idx="0">
                  <c:v>253571</c:v>
                </c:pt>
                <c:pt idx="1">
                  <c:v>130428</c:v>
                </c:pt>
                <c:pt idx="2">
                  <c:v>989064</c:v>
                </c:pt>
                <c:pt idx="3">
                  <c:v>2060</c:v>
                </c:pt>
                <c:pt idx="4">
                  <c:v>635958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(Foglio1!$B$173,Foglio1!$B$175,Foglio1!$B$177,Foglio1!$B$179,Foglio1!$B$181,Foglio1!$B$183)</c:f>
              <c:strCache>
                <c:ptCount val="6"/>
                <c:pt idx="0">
                  <c:v>A - Arredo stradale                      </c:v>
                </c:pt>
                <c:pt idx="1">
                  <c:v>B - Aree di sosta                         </c:v>
                </c:pt>
                <c:pt idx="2">
                  <c:v>C - Verde attrezzato di quartiere </c:v>
                </c:pt>
                <c:pt idx="3">
                  <c:v>D - Verde storico archeologico   </c:v>
                </c:pt>
                <c:pt idx="4">
                  <c:v>E - Grandi parchi urbani              </c:v>
                </c:pt>
                <c:pt idx="5">
                  <c:v>F - Verde speciale                      </c:v>
                </c:pt>
              </c:strCache>
            </c:strRef>
          </c:cat>
          <c:val>
            <c:numRef>
              <c:f>(Foglio1!$D$173,Foglio1!$D$175,Foglio1!$D$177,Foglio1!$D$179,Foglio1!$D$181,Foglio1!$D$183)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3"/>
          <c:w val="0.99075"/>
          <c:h val="0.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VERDE MUNICIPIO VIII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9"/>
      <c:rotY val="15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95"/>
          <c:w val="0.605"/>
          <c:h val="0.87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Foglio1!$B$173</c:f>
              <c:strCache>
                <c:ptCount val="1"/>
                <c:pt idx="0">
                  <c:v>A - Arredo stradale                     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METRI QUADRI PER TIPOLOGIA</c:v>
              </c:pt>
            </c:strLit>
          </c:cat>
          <c:val>
            <c:numRef>
              <c:f>Foglio1!$C$173</c:f>
              <c:numCache>
                <c:ptCount val="1"/>
                <c:pt idx="0">
                  <c:v>253571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Foglio1!$B$175</c:f>
              <c:strCache>
                <c:ptCount val="1"/>
                <c:pt idx="0">
                  <c:v>B - Aree di sosta                        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METRI QUADRI PER TIPOLOGIA</c:v>
              </c:pt>
            </c:strLit>
          </c:cat>
          <c:val>
            <c:numRef>
              <c:f>Foglio1!$C$175</c:f>
              <c:numCache>
                <c:ptCount val="1"/>
                <c:pt idx="0">
                  <c:v>130428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Foglio1!$B$177</c:f>
              <c:strCache>
                <c:ptCount val="1"/>
                <c:pt idx="0">
                  <c:v>C - Verde attrezzato di quartiere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METRI QUADRI PER TIPOLOGIA</c:v>
              </c:pt>
            </c:strLit>
          </c:cat>
          <c:val>
            <c:numRef>
              <c:f>Foglio1!$C$177</c:f>
              <c:numCache>
                <c:ptCount val="1"/>
                <c:pt idx="0">
                  <c:v>989064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Foglio1!$B$179</c:f>
              <c:strCache>
                <c:ptCount val="1"/>
                <c:pt idx="0">
                  <c:v>D - Verde storico archeologico  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METRI QUADRI PER TIPOLOGIA</c:v>
              </c:pt>
            </c:strLit>
          </c:cat>
          <c:val>
            <c:numRef>
              <c:f>Foglio1!$C$179</c:f>
              <c:numCache>
                <c:ptCount val="1"/>
                <c:pt idx="0">
                  <c:v>2060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Foglio1!$B$181</c:f>
              <c:strCache>
                <c:ptCount val="1"/>
                <c:pt idx="0">
                  <c:v>E - Grandi parchi urbani             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METRI QUADRI PER TIPOLOGIA</c:v>
              </c:pt>
            </c:strLit>
          </c:cat>
          <c:val>
            <c:numRef>
              <c:f>Foglio1!$C$181</c:f>
              <c:numCache>
                <c:ptCount val="1"/>
                <c:pt idx="0">
                  <c:v>635958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Foglio1!$B$183</c:f>
              <c:strCache>
                <c:ptCount val="1"/>
                <c:pt idx="0">
                  <c:v>F - Verde speciale                     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TOTALE METRI QUADRI PER TIPOLOGIA</c:v>
              </c:pt>
            </c:strLit>
          </c:cat>
          <c:val>
            <c:numRef>
              <c:f>Foglio1!$C$183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30443618"/>
        <c:axId val="5557107"/>
        <c:axId val="50013964"/>
      </c:bar3D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3618"/>
        <c:crossesAt val="1"/>
        <c:crossBetween val="between"/>
        <c:dispUnits/>
      </c:valAx>
      <c:serAx>
        <c:axId val="50013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5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35875"/>
          <c:y val="0.193"/>
          <c:w val="0.3475"/>
          <c:h val="0.48525"/>
        </c:manualLayout>
      </c:layout>
      <c:pie3DChart>
        <c:varyColors val="1"/>
        <c:ser>
          <c:idx val="0"/>
          <c:order val="0"/>
          <c:tx>
            <c:v>GESTIONE MUNICIPIO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Foglio1!$M$177:$M$181</c:f>
              <c:strCache>
                <c:ptCount val="5"/>
                <c:pt idx="0">
                  <c:v>Affidamenti a Cooperative mq.</c:v>
                </c:pt>
                <c:pt idx="1">
                  <c:v>Affidamenti a Multiservizi mq.</c:v>
                </c:pt>
                <c:pt idx="2">
                  <c:v>Affidamenti altri Dipartimenti o Municipi mq.</c:v>
                </c:pt>
                <c:pt idx="3">
                  <c:v>Affidamenti a costo zero mq.</c:v>
                </c:pt>
                <c:pt idx="4">
                  <c:v>Gestione in Economia mq.</c:v>
                </c:pt>
              </c:strCache>
            </c:strRef>
          </c:cat>
          <c:val>
            <c:numRef>
              <c:f>Foglio1!$N$177:$N$181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7486</c:v>
                </c:pt>
                <c:pt idx="3">
                  <c:v>370787</c:v>
                </c:pt>
                <c:pt idx="4">
                  <c:v>1632808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3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31775"/>
          <c:y val="0.2015"/>
          <c:w val="0.3895"/>
          <c:h val="0.50275"/>
        </c:manualLayout>
      </c:layout>
      <c:pie3DChart>
        <c:varyColors val="1"/>
        <c:ser>
          <c:idx val="0"/>
          <c:order val="0"/>
          <c:tx>
            <c:v>GESTIONE MUNICIPIO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Foglio1!$M$177:$M$181</c:f>
              <c:strCache/>
            </c:strRef>
          </c:cat>
          <c:val>
            <c:numRef>
              <c:f>Foglio1!$N$177:$N$181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1"/>
  <sheetViews>
    <sheetView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2"/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</cdr:x>
      <cdr:y>0.1185</cdr:y>
    </cdr:from>
    <cdr:to>
      <cdr:x>0.989</cdr:x>
      <cdr:y>0.97575</cdr:y>
    </cdr:to>
    <cdr:graphicFrame>
      <cdr:nvGraphicFramePr>
        <cdr:cNvPr id="1" name="Chart 73"/>
        <cdr:cNvGraphicFramePr/>
      </cdr:nvGraphicFramePr>
      <cdr:xfrm>
        <a:off x="4905375" y="666750"/>
        <a:ext cx="4286250" cy="48863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174</xdr:row>
      <xdr:rowOff>152400</xdr:rowOff>
    </xdr:from>
    <xdr:to>
      <xdr:col>19</xdr:col>
      <xdr:colOff>552450</xdr:colOff>
      <xdr:row>190</xdr:row>
      <xdr:rowOff>133350</xdr:rowOff>
    </xdr:to>
    <xdr:graphicFrame>
      <xdr:nvGraphicFramePr>
        <xdr:cNvPr id="1" name="Grafico 1"/>
        <xdr:cNvGraphicFramePr/>
      </xdr:nvGraphicFramePr>
      <xdr:xfrm>
        <a:off x="12773025" y="34804350"/>
        <a:ext cx="48196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E%20MUNICIPI%20DECENTR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13">
          <cell r="C4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A261"/>
  <sheetViews>
    <sheetView tabSelected="1" zoomScalePageLayoutView="0" workbookViewId="0" topLeftCell="A169">
      <selection activeCell="Q135" sqref="Q135"/>
    </sheetView>
  </sheetViews>
  <sheetFormatPr defaultColWidth="9.140625" defaultRowHeight="12.75"/>
  <cols>
    <col min="1" max="1" width="7.8515625" style="0" customWidth="1"/>
    <col min="2" max="2" width="39.57421875" style="0" customWidth="1"/>
    <col min="3" max="5" width="9.7109375" style="0" customWidth="1"/>
    <col min="7" max="7" width="8.8515625" style="0" bestFit="1" customWidth="1"/>
    <col min="8" max="8" width="7.140625" style="0" customWidth="1"/>
    <col min="9" max="9" width="9.7109375" style="0" customWidth="1"/>
    <col min="10" max="10" width="30.00390625" style="0" customWidth="1"/>
    <col min="12" max="12" width="7.421875" style="0" customWidth="1"/>
    <col min="13" max="17" width="15.8515625" style="0" customWidth="1"/>
  </cols>
  <sheetData>
    <row r="1" spans="1:24" ht="12.75">
      <c r="A1" s="173" t="s">
        <v>212</v>
      </c>
      <c r="B1" s="173"/>
      <c r="C1" s="173"/>
      <c r="D1" s="173"/>
      <c r="E1" s="173"/>
      <c r="F1" s="173"/>
      <c r="G1" s="173"/>
      <c r="H1" s="173"/>
      <c r="I1" s="173"/>
      <c r="J1" s="173"/>
      <c r="K1" s="172" t="s">
        <v>131</v>
      </c>
      <c r="L1" s="205" t="s">
        <v>132</v>
      </c>
      <c r="M1" s="163" t="s">
        <v>133</v>
      </c>
      <c r="N1" s="160" t="s">
        <v>194</v>
      </c>
      <c r="O1" s="160" t="s">
        <v>134</v>
      </c>
      <c r="P1" s="160" t="s">
        <v>135</v>
      </c>
      <c r="Q1" s="160" t="s">
        <v>136</v>
      </c>
      <c r="R1" s="162" t="s">
        <v>137</v>
      </c>
      <c r="S1" s="162"/>
      <c r="T1" s="162"/>
      <c r="U1" s="162"/>
      <c r="V1" s="162"/>
      <c r="W1" s="162"/>
      <c r="X1" s="162"/>
    </row>
    <row r="2" spans="1:24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2"/>
      <c r="L2" s="206"/>
      <c r="M2" s="164"/>
      <c r="N2" s="161"/>
      <c r="O2" s="161"/>
      <c r="P2" s="161"/>
      <c r="Q2" s="161"/>
      <c r="R2" s="162"/>
      <c r="S2" s="162"/>
      <c r="T2" s="162"/>
      <c r="U2" s="162"/>
      <c r="V2" s="162"/>
      <c r="W2" s="162"/>
      <c r="X2" s="162"/>
    </row>
    <row r="3" spans="1:24" ht="12.75">
      <c r="A3" s="174" t="s">
        <v>126</v>
      </c>
      <c r="B3" s="173" t="s">
        <v>0</v>
      </c>
      <c r="C3" s="173" t="s">
        <v>1</v>
      </c>
      <c r="D3" s="173"/>
      <c r="E3" s="173"/>
      <c r="F3" s="173"/>
      <c r="G3" s="173"/>
      <c r="H3" s="173"/>
      <c r="I3" s="207" t="s">
        <v>71</v>
      </c>
      <c r="J3" s="176" t="s">
        <v>168</v>
      </c>
      <c r="K3" s="172"/>
      <c r="L3" s="206"/>
      <c r="M3" s="164"/>
      <c r="N3" s="161"/>
      <c r="O3" s="161"/>
      <c r="P3" s="161"/>
      <c r="Q3" s="161"/>
      <c r="R3" s="162"/>
      <c r="S3" s="162"/>
      <c r="T3" s="162"/>
      <c r="U3" s="162"/>
      <c r="V3" s="162"/>
      <c r="W3" s="162"/>
      <c r="X3" s="162"/>
    </row>
    <row r="4" spans="1:24" ht="12.75">
      <c r="A4" s="175"/>
      <c r="B4" s="173"/>
      <c r="C4" s="173"/>
      <c r="D4" s="173"/>
      <c r="E4" s="173"/>
      <c r="F4" s="173"/>
      <c r="G4" s="173"/>
      <c r="H4" s="173"/>
      <c r="I4" s="207"/>
      <c r="J4" s="173"/>
      <c r="K4" s="172"/>
      <c r="L4" s="206"/>
      <c r="M4" s="164"/>
      <c r="N4" s="161"/>
      <c r="O4" s="161"/>
      <c r="P4" s="161"/>
      <c r="Q4" s="161"/>
      <c r="R4" s="162"/>
      <c r="S4" s="162"/>
      <c r="T4" s="162"/>
      <c r="U4" s="162"/>
      <c r="V4" s="162"/>
      <c r="W4" s="162"/>
      <c r="X4" s="162"/>
    </row>
    <row r="5" spans="1:24" ht="12.75">
      <c r="A5" s="175"/>
      <c r="B5" s="173"/>
      <c r="C5" s="158" t="s">
        <v>2</v>
      </c>
      <c r="D5" s="159" t="s">
        <v>3</v>
      </c>
      <c r="E5" s="201" t="s">
        <v>4</v>
      </c>
      <c r="F5" s="202" t="s">
        <v>5</v>
      </c>
      <c r="G5" s="203" t="s">
        <v>6</v>
      </c>
      <c r="H5" s="204" t="s">
        <v>7</v>
      </c>
      <c r="I5" s="207"/>
      <c r="J5" s="173"/>
      <c r="K5" s="172"/>
      <c r="L5" s="206"/>
      <c r="M5" s="164"/>
      <c r="N5" s="161"/>
      <c r="O5" s="161"/>
      <c r="P5" s="161"/>
      <c r="Q5" s="161"/>
      <c r="R5" s="162"/>
      <c r="S5" s="162"/>
      <c r="T5" s="162"/>
      <c r="U5" s="162"/>
      <c r="V5" s="162"/>
      <c r="W5" s="162"/>
      <c r="X5" s="162"/>
    </row>
    <row r="6" spans="1:24" ht="12.75">
      <c r="A6" s="175"/>
      <c r="B6" s="173"/>
      <c r="C6" s="158"/>
      <c r="D6" s="159"/>
      <c r="E6" s="201"/>
      <c r="F6" s="202"/>
      <c r="G6" s="203"/>
      <c r="H6" s="204"/>
      <c r="I6" s="207"/>
      <c r="J6" s="173"/>
      <c r="K6" s="172"/>
      <c r="L6" s="206"/>
      <c r="M6" s="164"/>
      <c r="N6" s="161"/>
      <c r="O6" s="161"/>
      <c r="P6" s="161"/>
      <c r="Q6" s="161"/>
      <c r="R6" s="162"/>
      <c r="S6" s="162"/>
      <c r="T6" s="162"/>
      <c r="U6" s="162"/>
      <c r="V6" s="162"/>
      <c r="W6" s="162"/>
      <c r="X6" s="162"/>
    </row>
    <row r="7" spans="1:24" ht="24">
      <c r="A7" s="111">
        <v>1</v>
      </c>
      <c r="B7" s="109" t="s">
        <v>33</v>
      </c>
      <c r="C7" s="25">
        <v>5070</v>
      </c>
      <c r="D7" s="27"/>
      <c r="E7" s="29"/>
      <c r="F7" s="31"/>
      <c r="G7" s="33"/>
      <c r="H7" s="22"/>
      <c r="I7" s="15">
        <f aca="true" t="shared" si="0" ref="I7:I43">SUM(C7:H7)</f>
        <v>5070</v>
      </c>
      <c r="J7" s="128" t="s">
        <v>248</v>
      </c>
      <c r="K7" s="67"/>
      <c r="L7" s="67">
        <v>100</v>
      </c>
      <c r="M7" s="67">
        <f aca="true" t="shared" si="1" ref="M7:M43">(K7/100*L7)</f>
        <v>0</v>
      </c>
      <c r="N7" s="67"/>
      <c r="O7" s="67"/>
      <c r="P7" s="67">
        <v>5070</v>
      </c>
      <c r="Q7" s="67"/>
      <c r="R7" s="157"/>
      <c r="S7" s="157"/>
      <c r="T7" s="157"/>
      <c r="U7" s="157"/>
      <c r="V7" s="157"/>
      <c r="W7" s="157"/>
      <c r="X7" s="157"/>
    </row>
    <row r="8" spans="1:24" ht="12" customHeight="1">
      <c r="A8" s="79">
        <v>2</v>
      </c>
      <c r="B8" s="88" t="s">
        <v>95</v>
      </c>
      <c r="C8" s="24">
        <v>283</v>
      </c>
      <c r="D8" s="26"/>
      <c r="E8" s="28"/>
      <c r="F8" s="30"/>
      <c r="G8" s="32"/>
      <c r="H8" s="21"/>
      <c r="I8" s="15">
        <f t="shared" si="0"/>
        <v>283</v>
      </c>
      <c r="J8" s="80"/>
      <c r="K8" s="67"/>
      <c r="L8" s="67"/>
      <c r="M8" s="67">
        <f t="shared" si="1"/>
        <v>0</v>
      </c>
      <c r="N8" s="67"/>
      <c r="O8" s="67"/>
      <c r="P8" s="67"/>
      <c r="Q8" s="67">
        <v>283</v>
      </c>
      <c r="R8" s="157"/>
      <c r="S8" s="157"/>
      <c r="T8" s="157"/>
      <c r="U8" s="157"/>
      <c r="V8" s="157"/>
      <c r="W8" s="157"/>
      <c r="X8" s="157"/>
    </row>
    <row r="9" spans="1:24" ht="12" customHeight="1">
      <c r="A9" s="100">
        <v>3</v>
      </c>
      <c r="B9" s="88" t="s">
        <v>128</v>
      </c>
      <c r="C9" s="45"/>
      <c r="D9" s="46">
        <v>1386</v>
      </c>
      <c r="E9" s="47"/>
      <c r="F9" s="48"/>
      <c r="G9" s="49"/>
      <c r="H9" s="50"/>
      <c r="I9" s="15">
        <f>SUM(C9:H9)</f>
        <v>1386</v>
      </c>
      <c r="J9" s="80"/>
      <c r="K9" s="67"/>
      <c r="L9" s="67"/>
      <c r="M9" s="67">
        <f t="shared" si="1"/>
        <v>0</v>
      </c>
      <c r="N9" s="67"/>
      <c r="O9" s="67"/>
      <c r="P9" s="67"/>
      <c r="Q9" s="67">
        <v>1386</v>
      </c>
      <c r="R9" s="157"/>
      <c r="S9" s="157"/>
      <c r="T9" s="157"/>
      <c r="U9" s="157"/>
      <c r="V9" s="157"/>
      <c r="W9" s="157"/>
      <c r="X9" s="157"/>
    </row>
    <row r="10" spans="1:27" ht="12" customHeight="1">
      <c r="A10" s="79">
        <v>3.01</v>
      </c>
      <c r="B10" s="88" t="s">
        <v>198</v>
      </c>
      <c r="C10" s="25">
        <v>385</v>
      </c>
      <c r="D10" s="27"/>
      <c r="E10" s="29"/>
      <c r="F10" s="31"/>
      <c r="G10" s="33"/>
      <c r="H10" s="22"/>
      <c r="I10" s="15">
        <f>SUM(C10:H10)</f>
        <v>385</v>
      </c>
      <c r="J10" s="80"/>
      <c r="K10" s="67"/>
      <c r="L10" s="67"/>
      <c r="M10" s="67">
        <f t="shared" si="1"/>
        <v>0</v>
      </c>
      <c r="N10" s="67"/>
      <c r="O10" s="67"/>
      <c r="P10" s="67"/>
      <c r="Q10" s="67">
        <v>385</v>
      </c>
      <c r="R10" s="157" t="s">
        <v>158</v>
      </c>
      <c r="S10" s="157"/>
      <c r="T10" s="157"/>
      <c r="U10" s="157"/>
      <c r="V10" s="157"/>
      <c r="W10" s="157"/>
      <c r="X10" s="157"/>
      <c r="AA10" s="63">
        <f>SUM(N7:N43,N44:N80,N81:N110,N111:N153)</f>
        <v>0</v>
      </c>
    </row>
    <row r="11" spans="1:24" ht="12" customHeight="1">
      <c r="A11" s="79">
        <v>4</v>
      </c>
      <c r="B11" s="88" t="s">
        <v>61</v>
      </c>
      <c r="C11" s="25">
        <v>1521</v>
      </c>
      <c r="D11" s="27"/>
      <c r="E11" s="29"/>
      <c r="F11" s="31"/>
      <c r="G11" s="33"/>
      <c r="H11" s="22"/>
      <c r="I11" s="15">
        <f t="shared" si="0"/>
        <v>1521</v>
      </c>
      <c r="J11" s="80"/>
      <c r="K11" s="67"/>
      <c r="L11" s="67"/>
      <c r="M11" s="67">
        <f t="shared" si="1"/>
        <v>0</v>
      </c>
      <c r="N11" s="67"/>
      <c r="O11" s="67"/>
      <c r="P11" s="67"/>
      <c r="Q11" s="67">
        <v>1521</v>
      </c>
      <c r="R11" s="157" t="s">
        <v>165</v>
      </c>
      <c r="S11" s="157"/>
      <c r="T11" s="157"/>
      <c r="U11" s="157"/>
      <c r="V11" s="157"/>
      <c r="W11" s="157"/>
      <c r="X11" s="157"/>
    </row>
    <row r="12" spans="1:24" ht="12" customHeight="1">
      <c r="A12" s="100">
        <v>5</v>
      </c>
      <c r="B12" s="88" t="s">
        <v>58</v>
      </c>
      <c r="C12" s="57"/>
      <c r="D12" s="58">
        <v>2098</v>
      </c>
      <c r="E12" s="53"/>
      <c r="F12" s="59"/>
      <c r="G12" s="60"/>
      <c r="H12" s="61"/>
      <c r="I12" s="15">
        <f t="shared" si="0"/>
        <v>2098</v>
      </c>
      <c r="J12" s="80"/>
      <c r="K12" s="67"/>
      <c r="L12" s="67"/>
      <c r="M12" s="67">
        <f t="shared" si="1"/>
        <v>0</v>
      </c>
      <c r="N12" s="67"/>
      <c r="O12" s="67"/>
      <c r="P12" s="67"/>
      <c r="Q12" s="67">
        <v>2098</v>
      </c>
      <c r="R12" s="157"/>
      <c r="S12" s="157"/>
      <c r="T12" s="157"/>
      <c r="U12" s="157"/>
      <c r="V12" s="157"/>
      <c r="W12" s="157"/>
      <c r="X12" s="157"/>
    </row>
    <row r="13" spans="1:24" ht="12" customHeight="1">
      <c r="A13" s="111">
        <v>6.01</v>
      </c>
      <c r="B13" s="109" t="s">
        <v>129</v>
      </c>
      <c r="C13" s="24">
        <v>0</v>
      </c>
      <c r="D13" s="26"/>
      <c r="E13" s="28"/>
      <c r="F13" s="30"/>
      <c r="G13" s="32"/>
      <c r="H13" s="21"/>
      <c r="I13" s="15">
        <f t="shared" si="0"/>
        <v>0</v>
      </c>
      <c r="J13" s="77" t="s">
        <v>180</v>
      </c>
      <c r="K13" s="67"/>
      <c r="L13" s="67"/>
      <c r="M13" s="67">
        <f t="shared" si="1"/>
        <v>0</v>
      </c>
      <c r="N13" s="67"/>
      <c r="O13" s="67"/>
      <c r="P13" s="67">
        <v>0</v>
      </c>
      <c r="Q13" s="67"/>
      <c r="R13" s="157"/>
      <c r="S13" s="157"/>
      <c r="T13" s="157"/>
      <c r="U13" s="157"/>
      <c r="V13" s="157"/>
      <c r="W13" s="157"/>
      <c r="X13" s="157"/>
    </row>
    <row r="14" spans="1:24" ht="12" customHeight="1">
      <c r="A14" s="79">
        <v>6.02</v>
      </c>
      <c r="B14" s="88" t="s">
        <v>218</v>
      </c>
      <c r="C14" s="24">
        <v>10845</v>
      </c>
      <c r="D14" s="26"/>
      <c r="E14" s="28"/>
      <c r="F14" s="30"/>
      <c r="G14" s="32"/>
      <c r="H14" s="21"/>
      <c r="I14" s="15">
        <f t="shared" si="0"/>
        <v>10845</v>
      </c>
      <c r="J14" s="42"/>
      <c r="K14" s="67"/>
      <c r="L14" s="67"/>
      <c r="M14" s="67"/>
      <c r="N14" s="67"/>
      <c r="O14" s="67"/>
      <c r="P14" s="67"/>
      <c r="Q14" s="67">
        <v>10845</v>
      </c>
      <c r="R14" s="3"/>
      <c r="S14" s="3"/>
      <c r="T14" s="3"/>
      <c r="U14" s="3"/>
      <c r="V14" s="3"/>
      <c r="W14" s="3"/>
      <c r="X14" s="3"/>
    </row>
    <row r="15" spans="1:24" ht="12" customHeight="1">
      <c r="A15" s="79">
        <v>7</v>
      </c>
      <c r="B15" s="88" t="s">
        <v>148</v>
      </c>
      <c r="C15" s="25"/>
      <c r="D15" s="27"/>
      <c r="E15" s="29"/>
      <c r="F15" s="31"/>
      <c r="G15" s="33">
        <v>544830</v>
      </c>
      <c r="H15" s="22"/>
      <c r="I15" s="15">
        <f t="shared" si="0"/>
        <v>544830</v>
      </c>
      <c r="J15" s="80"/>
      <c r="K15" s="67"/>
      <c r="L15" s="67"/>
      <c r="M15" s="67">
        <f t="shared" si="1"/>
        <v>0</v>
      </c>
      <c r="N15" s="67"/>
      <c r="O15" s="67"/>
      <c r="P15" s="67"/>
      <c r="Q15" s="67">
        <v>544830</v>
      </c>
      <c r="R15" s="157"/>
      <c r="S15" s="157"/>
      <c r="T15" s="157"/>
      <c r="U15" s="157"/>
      <c r="V15" s="157"/>
      <c r="W15" s="157"/>
      <c r="X15" s="157"/>
    </row>
    <row r="16" spans="1:24" ht="12" customHeight="1">
      <c r="A16" s="79">
        <v>8</v>
      </c>
      <c r="B16" s="88" t="s">
        <v>70</v>
      </c>
      <c r="C16" s="45">
        <v>10087</v>
      </c>
      <c r="D16" s="46"/>
      <c r="E16" s="47"/>
      <c r="F16" s="48"/>
      <c r="G16" s="49"/>
      <c r="H16" s="50"/>
      <c r="I16" s="15">
        <f t="shared" si="0"/>
        <v>10087</v>
      </c>
      <c r="J16" s="80"/>
      <c r="K16" s="67"/>
      <c r="L16" s="67"/>
      <c r="M16" s="67">
        <f t="shared" si="1"/>
        <v>0</v>
      </c>
      <c r="N16" s="67"/>
      <c r="O16" s="67"/>
      <c r="P16" s="67"/>
      <c r="Q16" s="67">
        <v>10087</v>
      </c>
      <c r="R16" s="157"/>
      <c r="S16" s="157"/>
      <c r="T16" s="157"/>
      <c r="U16" s="157"/>
      <c r="V16" s="157"/>
      <c r="W16" s="157"/>
      <c r="X16" s="157"/>
    </row>
    <row r="17" spans="1:24" ht="12" customHeight="1">
      <c r="A17" s="79">
        <v>9</v>
      </c>
      <c r="B17" s="88" t="s">
        <v>29</v>
      </c>
      <c r="C17" s="24"/>
      <c r="D17" s="26">
        <v>12898</v>
      </c>
      <c r="E17" s="28"/>
      <c r="F17" s="30"/>
      <c r="G17" s="32"/>
      <c r="H17" s="21"/>
      <c r="I17" s="15">
        <f t="shared" si="0"/>
        <v>12898</v>
      </c>
      <c r="J17" s="80"/>
      <c r="K17" s="67"/>
      <c r="L17" s="67"/>
      <c r="M17" s="67">
        <f t="shared" si="1"/>
        <v>0</v>
      </c>
      <c r="N17" s="67"/>
      <c r="O17" s="67"/>
      <c r="P17" s="67"/>
      <c r="Q17" s="67">
        <v>12898</v>
      </c>
      <c r="R17" s="157"/>
      <c r="S17" s="157"/>
      <c r="T17" s="157"/>
      <c r="U17" s="157"/>
      <c r="V17" s="157"/>
      <c r="W17" s="157"/>
      <c r="X17" s="157"/>
    </row>
    <row r="18" spans="1:24" ht="12" customHeight="1">
      <c r="A18" s="79">
        <v>10</v>
      </c>
      <c r="B18" s="88" t="s">
        <v>59</v>
      </c>
      <c r="C18" s="25">
        <v>1486</v>
      </c>
      <c r="D18" s="27"/>
      <c r="E18" s="29"/>
      <c r="F18" s="31"/>
      <c r="G18" s="33"/>
      <c r="H18" s="22"/>
      <c r="I18" s="15">
        <f t="shared" si="0"/>
        <v>1486</v>
      </c>
      <c r="J18" s="80"/>
      <c r="K18" s="67"/>
      <c r="L18" s="67"/>
      <c r="M18" s="67">
        <f t="shared" si="1"/>
        <v>0</v>
      </c>
      <c r="N18" s="67"/>
      <c r="O18" s="67"/>
      <c r="P18" s="67"/>
      <c r="Q18" s="67">
        <v>1486</v>
      </c>
      <c r="R18" s="157"/>
      <c r="S18" s="157"/>
      <c r="T18" s="157"/>
      <c r="U18" s="157"/>
      <c r="V18" s="157"/>
      <c r="W18" s="157"/>
      <c r="X18" s="157"/>
    </row>
    <row r="19" spans="1:24" ht="12.75">
      <c r="A19" s="113">
        <v>11</v>
      </c>
      <c r="B19" s="105" t="s">
        <v>19</v>
      </c>
      <c r="C19" s="24">
        <v>22624</v>
      </c>
      <c r="D19" s="26"/>
      <c r="E19" s="28"/>
      <c r="F19" s="30"/>
      <c r="G19" s="32"/>
      <c r="H19" s="21"/>
      <c r="I19" s="15">
        <f t="shared" si="0"/>
        <v>22624</v>
      </c>
      <c r="J19" s="112"/>
      <c r="K19" s="67"/>
      <c r="L19" s="67">
        <v>100</v>
      </c>
      <c r="M19" s="67">
        <f t="shared" si="1"/>
        <v>0</v>
      </c>
      <c r="N19" s="67"/>
      <c r="O19" s="67"/>
      <c r="P19" s="67"/>
      <c r="Q19" s="67">
        <v>22624</v>
      </c>
      <c r="R19" s="157"/>
      <c r="S19" s="157"/>
      <c r="T19" s="157"/>
      <c r="U19" s="157"/>
      <c r="V19" s="157"/>
      <c r="W19" s="157"/>
      <c r="X19" s="157"/>
    </row>
    <row r="20" spans="1:24" ht="25.5">
      <c r="A20" s="111">
        <v>12</v>
      </c>
      <c r="B20" s="109" t="s">
        <v>99</v>
      </c>
      <c r="C20" s="51"/>
      <c r="D20" s="52"/>
      <c r="E20" s="53">
        <v>7086</v>
      </c>
      <c r="F20" s="54"/>
      <c r="G20" s="55"/>
      <c r="H20" s="56"/>
      <c r="I20" s="15">
        <f t="shared" si="0"/>
        <v>7086</v>
      </c>
      <c r="J20" s="115" t="s">
        <v>253</v>
      </c>
      <c r="K20" s="67"/>
      <c r="L20" s="67"/>
      <c r="M20" s="67">
        <f t="shared" si="1"/>
        <v>0</v>
      </c>
      <c r="N20" s="67"/>
      <c r="O20" s="67"/>
      <c r="P20" s="67">
        <v>7086</v>
      </c>
      <c r="Q20" s="67"/>
      <c r="R20" s="157"/>
      <c r="S20" s="157"/>
      <c r="T20" s="157"/>
      <c r="U20" s="157"/>
      <c r="V20" s="157"/>
      <c r="W20" s="157"/>
      <c r="X20" s="157"/>
    </row>
    <row r="21" spans="1:24" ht="12" customHeight="1">
      <c r="A21" s="79">
        <v>13</v>
      </c>
      <c r="B21" s="90" t="s">
        <v>119</v>
      </c>
      <c r="C21" s="25"/>
      <c r="D21" s="27"/>
      <c r="E21" s="29">
        <v>5426</v>
      </c>
      <c r="F21" s="31"/>
      <c r="G21" s="33"/>
      <c r="H21" s="22"/>
      <c r="I21" s="15">
        <f t="shared" si="0"/>
        <v>5426</v>
      </c>
      <c r="J21" s="70" t="s">
        <v>166</v>
      </c>
      <c r="K21" s="67"/>
      <c r="L21" s="67"/>
      <c r="M21" s="67">
        <f t="shared" si="1"/>
        <v>0</v>
      </c>
      <c r="N21" s="67"/>
      <c r="O21" s="67">
        <v>5426</v>
      </c>
      <c r="P21" s="67"/>
      <c r="Q21" s="67"/>
      <c r="R21" s="157"/>
      <c r="S21" s="157"/>
      <c r="T21" s="157"/>
      <c r="U21" s="157"/>
      <c r="V21" s="157"/>
      <c r="W21" s="157"/>
      <c r="X21" s="157"/>
    </row>
    <row r="22" spans="1:24" ht="12" customHeight="1">
      <c r="A22" s="79">
        <v>14.01</v>
      </c>
      <c r="B22" s="88" t="s">
        <v>54</v>
      </c>
      <c r="C22" s="24">
        <v>1011</v>
      </c>
      <c r="D22" s="26"/>
      <c r="E22" s="28"/>
      <c r="F22" s="30"/>
      <c r="G22" s="32"/>
      <c r="H22" s="21"/>
      <c r="I22" s="15">
        <f t="shared" si="0"/>
        <v>1011</v>
      </c>
      <c r="J22" s="80"/>
      <c r="K22" s="67"/>
      <c r="L22" s="67"/>
      <c r="M22" s="67">
        <f t="shared" si="1"/>
        <v>0</v>
      </c>
      <c r="N22" s="67"/>
      <c r="O22" s="67"/>
      <c r="P22" s="67"/>
      <c r="Q22" s="67">
        <v>1011</v>
      </c>
      <c r="R22" s="157"/>
      <c r="S22" s="157"/>
      <c r="T22" s="157"/>
      <c r="U22" s="157"/>
      <c r="V22" s="157"/>
      <c r="W22" s="157"/>
      <c r="X22" s="157"/>
    </row>
    <row r="23" spans="1:24" ht="12" customHeight="1">
      <c r="A23" s="79">
        <v>14.02</v>
      </c>
      <c r="B23" s="88" t="s">
        <v>107</v>
      </c>
      <c r="C23" s="24">
        <v>2013</v>
      </c>
      <c r="D23" s="26"/>
      <c r="E23" s="28"/>
      <c r="F23" s="30"/>
      <c r="G23" s="32"/>
      <c r="H23" s="21"/>
      <c r="I23" s="15">
        <f t="shared" si="0"/>
        <v>2013</v>
      </c>
      <c r="J23" s="80"/>
      <c r="K23" s="67"/>
      <c r="L23" s="67"/>
      <c r="M23" s="67">
        <f t="shared" si="1"/>
        <v>0</v>
      </c>
      <c r="N23" s="67"/>
      <c r="O23" s="67"/>
      <c r="P23" s="67"/>
      <c r="Q23" s="67">
        <v>2013</v>
      </c>
      <c r="R23" s="157"/>
      <c r="S23" s="157"/>
      <c r="T23" s="157"/>
      <c r="U23" s="157"/>
      <c r="V23" s="157"/>
      <c r="W23" s="157"/>
      <c r="X23" s="157"/>
    </row>
    <row r="24" spans="1:24" ht="12" customHeight="1">
      <c r="A24" s="100">
        <v>15.01</v>
      </c>
      <c r="B24" s="88" t="s">
        <v>25</v>
      </c>
      <c r="C24" s="25"/>
      <c r="D24" s="27">
        <v>1538</v>
      </c>
      <c r="E24" s="29"/>
      <c r="F24" s="31"/>
      <c r="G24" s="33"/>
      <c r="H24" s="22"/>
      <c r="I24" s="15">
        <f t="shared" si="0"/>
        <v>1538</v>
      </c>
      <c r="J24" s="80"/>
      <c r="K24" s="67"/>
      <c r="L24" s="67"/>
      <c r="M24" s="67">
        <f t="shared" si="1"/>
        <v>0</v>
      </c>
      <c r="N24" s="67"/>
      <c r="O24" s="67"/>
      <c r="P24" s="67"/>
      <c r="Q24" s="67">
        <v>1538</v>
      </c>
      <c r="R24" s="157"/>
      <c r="S24" s="157"/>
      <c r="T24" s="157"/>
      <c r="U24" s="157"/>
      <c r="V24" s="157"/>
      <c r="W24" s="157"/>
      <c r="X24" s="157"/>
    </row>
    <row r="25" spans="1:24" ht="25.5">
      <c r="A25" s="79">
        <v>15.02</v>
      </c>
      <c r="B25" s="88" t="s">
        <v>117</v>
      </c>
      <c r="C25" s="25">
        <v>1886</v>
      </c>
      <c r="D25" s="27"/>
      <c r="E25" s="29"/>
      <c r="F25" s="31"/>
      <c r="G25" s="33"/>
      <c r="H25" s="22"/>
      <c r="I25" s="15">
        <f t="shared" si="0"/>
        <v>1886</v>
      </c>
      <c r="J25" s="80"/>
      <c r="K25" s="67"/>
      <c r="L25" s="67"/>
      <c r="M25" s="67">
        <f t="shared" si="1"/>
        <v>0</v>
      </c>
      <c r="N25" s="67"/>
      <c r="O25" s="67"/>
      <c r="P25" s="67"/>
      <c r="Q25" s="67">
        <v>1886</v>
      </c>
      <c r="R25" s="157"/>
      <c r="S25" s="157"/>
      <c r="T25" s="157"/>
      <c r="U25" s="157"/>
      <c r="V25" s="157"/>
      <c r="W25" s="157"/>
      <c r="X25" s="157"/>
    </row>
    <row r="26" spans="1:24" ht="12" customHeight="1">
      <c r="A26" s="79">
        <v>15.03</v>
      </c>
      <c r="B26" s="88" t="s">
        <v>118</v>
      </c>
      <c r="C26" s="25">
        <v>579</v>
      </c>
      <c r="D26" s="27"/>
      <c r="E26" s="29"/>
      <c r="F26" s="31"/>
      <c r="G26" s="33"/>
      <c r="H26" s="22"/>
      <c r="I26" s="15">
        <f t="shared" si="0"/>
        <v>579</v>
      </c>
      <c r="J26" s="80"/>
      <c r="K26" s="67"/>
      <c r="L26" s="67"/>
      <c r="M26" s="67">
        <f t="shared" si="1"/>
        <v>0</v>
      </c>
      <c r="N26" s="67"/>
      <c r="O26" s="67"/>
      <c r="P26" s="67"/>
      <c r="Q26" s="67">
        <v>579</v>
      </c>
      <c r="R26" s="157"/>
      <c r="S26" s="157"/>
      <c r="T26" s="157"/>
      <c r="U26" s="157"/>
      <c r="V26" s="157"/>
      <c r="W26" s="157"/>
      <c r="X26" s="157"/>
    </row>
    <row r="27" spans="1:24" ht="12" customHeight="1">
      <c r="A27" s="100">
        <v>15.04</v>
      </c>
      <c r="B27" s="88" t="s">
        <v>116</v>
      </c>
      <c r="C27" s="25"/>
      <c r="D27" s="27">
        <v>135</v>
      </c>
      <c r="E27" s="29"/>
      <c r="F27" s="31"/>
      <c r="G27" s="33"/>
      <c r="H27" s="22"/>
      <c r="I27" s="15">
        <f t="shared" si="0"/>
        <v>135</v>
      </c>
      <c r="J27" s="80"/>
      <c r="K27" s="67"/>
      <c r="L27" s="67"/>
      <c r="M27" s="67">
        <f t="shared" si="1"/>
        <v>0</v>
      </c>
      <c r="N27" s="67"/>
      <c r="O27" s="67"/>
      <c r="P27" s="67"/>
      <c r="Q27" s="67">
        <v>135</v>
      </c>
      <c r="R27" s="157"/>
      <c r="S27" s="157"/>
      <c r="T27" s="157"/>
      <c r="U27" s="157"/>
      <c r="V27" s="157"/>
      <c r="W27" s="157"/>
      <c r="X27" s="157"/>
    </row>
    <row r="28" spans="1:24" ht="12" customHeight="1">
      <c r="A28" s="79">
        <v>16</v>
      </c>
      <c r="B28" s="88" t="s">
        <v>76</v>
      </c>
      <c r="C28" s="24"/>
      <c r="D28" s="26"/>
      <c r="E28" s="28"/>
      <c r="F28" s="30"/>
      <c r="G28" s="32">
        <v>70500</v>
      </c>
      <c r="H28" s="21"/>
      <c r="I28" s="15">
        <f t="shared" si="0"/>
        <v>70500</v>
      </c>
      <c r="J28" s="80"/>
      <c r="K28" s="67"/>
      <c r="L28" s="67">
        <v>100</v>
      </c>
      <c r="M28" s="67">
        <f t="shared" si="1"/>
        <v>0</v>
      </c>
      <c r="N28" s="67"/>
      <c r="O28" s="67"/>
      <c r="P28" s="67"/>
      <c r="Q28" s="67">
        <v>70500</v>
      </c>
      <c r="R28" s="157"/>
      <c r="S28" s="157"/>
      <c r="T28" s="157"/>
      <c r="U28" s="157"/>
      <c r="V28" s="157"/>
      <c r="W28" s="157"/>
      <c r="X28" s="157"/>
    </row>
    <row r="29" spans="1:24" ht="12" customHeight="1">
      <c r="A29" s="79">
        <v>17</v>
      </c>
      <c r="B29" s="88" t="s">
        <v>17</v>
      </c>
      <c r="C29" s="24"/>
      <c r="D29" s="26"/>
      <c r="E29" s="28">
        <v>16012</v>
      </c>
      <c r="F29" s="30"/>
      <c r="G29" s="32"/>
      <c r="H29" s="21"/>
      <c r="I29" s="15">
        <f t="shared" si="0"/>
        <v>16012</v>
      </c>
      <c r="J29" s="42"/>
      <c r="K29" s="67"/>
      <c r="L29" s="67"/>
      <c r="M29" s="67">
        <f t="shared" si="1"/>
        <v>0</v>
      </c>
      <c r="N29" s="67"/>
      <c r="O29" s="67"/>
      <c r="P29" s="67"/>
      <c r="Q29" s="67">
        <v>16012</v>
      </c>
      <c r="R29" s="157"/>
      <c r="S29" s="157"/>
      <c r="T29" s="157"/>
      <c r="U29" s="157"/>
      <c r="V29" s="157"/>
      <c r="W29" s="157"/>
      <c r="X29" s="157"/>
    </row>
    <row r="30" spans="1:24" ht="12" customHeight="1">
      <c r="A30" s="79">
        <v>18</v>
      </c>
      <c r="B30" s="105" t="s">
        <v>24</v>
      </c>
      <c r="C30" s="24">
        <v>900</v>
      </c>
      <c r="D30" s="26"/>
      <c r="E30" s="28"/>
      <c r="F30" s="30"/>
      <c r="G30" s="32"/>
      <c r="H30" s="21"/>
      <c r="I30" s="15">
        <f>SUM(C30:H30)</f>
        <v>900</v>
      </c>
      <c r="J30" s="115" t="s">
        <v>231</v>
      </c>
      <c r="K30" s="67"/>
      <c r="L30" s="67"/>
      <c r="M30" s="67">
        <f t="shared" si="1"/>
        <v>0</v>
      </c>
      <c r="N30" s="67"/>
      <c r="O30" s="67"/>
      <c r="P30" s="67"/>
      <c r="Q30" s="67">
        <v>900</v>
      </c>
      <c r="R30" s="157"/>
      <c r="S30" s="157"/>
      <c r="T30" s="157"/>
      <c r="U30" s="157"/>
      <c r="V30" s="157"/>
      <c r="W30" s="157"/>
      <c r="X30" s="157"/>
    </row>
    <row r="31" spans="1:24" ht="12" customHeight="1">
      <c r="A31" s="100">
        <v>19</v>
      </c>
      <c r="B31" s="88" t="s">
        <v>23</v>
      </c>
      <c r="C31" s="24"/>
      <c r="D31" s="26">
        <v>730</v>
      </c>
      <c r="E31" s="28"/>
      <c r="F31" s="30"/>
      <c r="G31" s="32"/>
      <c r="H31" s="21"/>
      <c r="I31" s="15">
        <f>SUM(C31:H31)</f>
        <v>730</v>
      </c>
      <c r="J31" s="80"/>
      <c r="K31" s="67"/>
      <c r="L31" s="67"/>
      <c r="M31" s="67">
        <f t="shared" si="1"/>
        <v>0</v>
      </c>
      <c r="N31" s="67"/>
      <c r="O31" s="67"/>
      <c r="P31" s="67"/>
      <c r="Q31" s="67">
        <v>730</v>
      </c>
      <c r="R31" s="157"/>
      <c r="S31" s="157"/>
      <c r="T31" s="157"/>
      <c r="U31" s="157"/>
      <c r="V31" s="157"/>
      <c r="W31" s="157"/>
      <c r="X31" s="157"/>
    </row>
    <row r="32" spans="1:24" ht="12" customHeight="1">
      <c r="A32" s="79">
        <v>20</v>
      </c>
      <c r="B32" s="88" t="s">
        <v>57</v>
      </c>
      <c r="C32" s="24">
        <v>255</v>
      </c>
      <c r="D32" s="26"/>
      <c r="E32" s="28"/>
      <c r="F32" s="30"/>
      <c r="G32" s="32"/>
      <c r="H32" s="21"/>
      <c r="I32" s="23">
        <f t="shared" si="0"/>
        <v>255</v>
      </c>
      <c r="J32" s="80"/>
      <c r="K32" s="67"/>
      <c r="L32" s="67"/>
      <c r="M32" s="67">
        <f t="shared" si="1"/>
        <v>0</v>
      </c>
      <c r="N32" s="67"/>
      <c r="O32" s="67"/>
      <c r="P32" s="67"/>
      <c r="Q32" s="67">
        <v>255</v>
      </c>
      <c r="R32" s="157"/>
      <c r="S32" s="157"/>
      <c r="T32" s="157"/>
      <c r="U32" s="157"/>
      <c r="V32" s="157"/>
      <c r="W32" s="157"/>
      <c r="X32" s="157"/>
    </row>
    <row r="33" spans="1:24" ht="12" customHeight="1">
      <c r="A33" s="79">
        <v>21</v>
      </c>
      <c r="B33" s="88" t="s">
        <v>154</v>
      </c>
      <c r="C33" s="25"/>
      <c r="D33" s="27"/>
      <c r="E33" s="29">
        <v>55233</v>
      </c>
      <c r="F33" s="31"/>
      <c r="G33" s="33"/>
      <c r="H33" s="22"/>
      <c r="I33" s="23">
        <f t="shared" si="0"/>
        <v>55233</v>
      </c>
      <c r="J33" s="42"/>
      <c r="K33" s="67"/>
      <c r="L33" s="67"/>
      <c r="M33" s="67">
        <f t="shared" si="1"/>
        <v>0</v>
      </c>
      <c r="N33" s="67"/>
      <c r="O33" s="67"/>
      <c r="P33" s="67"/>
      <c r="Q33" s="67">
        <v>55233</v>
      </c>
      <c r="R33" s="157"/>
      <c r="S33" s="157"/>
      <c r="T33" s="157"/>
      <c r="U33" s="157"/>
      <c r="V33" s="157"/>
      <c r="W33" s="157"/>
      <c r="X33" s="157"/>
    </row>
    <row r="34" spans="1:24" ht="12" customHeight="1">
      <c r="A34" s="100">
        <v>22</v>
      </c>
      <c r="B34" s="109" t="s">
        <v>157</v>
      </c>
      <c r="C34" s="25"/>
      <c r="D34" s="27">
        <v>3033</v>
      </c>
      <c r="E34" s="29"/>
      <c r="F34" s="31"/>
      <c r="G34" s="33"/>
      <c r="H34" s="22"/>
      <c r="I34" s="23">
        <f t="shared" si="0"/>
        <v>3033</v>
      </c>
      <c r="J34" s="129" t="s">
        <v>251</v>
      </c>
      <c r="K34" s="67"/>
      <c r="L34" s="67"/>
      <c r="M34" s="67">
        <f t="shared" si="1"/>
        <v>0</v>
      </c>
      <c r="N34" s="67"/>
      <c r="O34" s="67"/>
      <c r="P34" s="67">
        <v>3033</v>
      </c>
      <c r="Q34" s="67"/>
      <c r="R34" s="157"/>
      <c r="S34" s="157"/>
      <c r="T34" s="157"/>
      <c r="U34" s="157"/>
      <c r="V34" s="157"/>
      <c r="W34" s="157"/>
      <c r="X34" s="157"/>
    </row>
    <row r="35" spans="1:24" ht="12" customHeight="1">
      <c r="A35" s="79">
        <v>23</v>
      </c>
      <c r="B35" s="105" t="s">
        <v>97</v>
      </c>
      <c r="C35" s="25"/>
      <c r="D35" s="27"/>
      <c r="E35" s="29">
        <v>10246</v>
      </c>
      <c r="F35" s="31"/>
      <c r="G35" s="33"/>
      <c r="H35" s="22"/>
      <c r="I35" s="23">
        <f t="shared" si="0"/>
        <v>10246</v>
      </c>
      <c r="J35" s="116" t="s">
        <v>231</v>
      </c>
      <c r="K35" s="67"/>
      <c r="L35" s="67"/>
      <c r="M35" s="67">
        <f t="shared" si="1"/>
        <v>0</v>
      </c>
      <c r="N35" s="67"/>
      <c r="O35" s="67"/>
      <c r="P35" s="67"/>
      <c r="Q35" s="67">
        <v>10246</v>
      </c>
      <c r="R35" s="157"/>
      <c r="S35" s="157"/>
      <c r="T35" s="157"/>
      <c r="U35" s="157"/>
      <c r="V35" s="157"/>
      <c r="W35" s="157"/>
      <c r="X35" s="157"/>
    </row>
    <row r="36" spans="1:24" ht="12" customHeight="1">
      <c r="A36" s="79">
        <v>24</v>
      </c>
      <c r="B36" s="88" t="s">
        <v>41</v>
      </c>
      <c r="C36" s="24">
        <v>70</v>
      </c>
      <c r="D36" s="26"/>
      <c r="E36" s="28"/>
      <c r="F36" s="30"/>
      <c r="G36" s="32"/>
      <c r="H36" s="21"/>
      <c r="I36" s="23">
        <f t="shared" si="0"/>
        <v>70</v>
      </c>
      <c r="J36" s="81" t="s">
        <v>193</v>
      </c>
      <c r="K36" s="67"/>
      <c r="L36" s="67"/>
      <c r="M36" s="67">
        <f t="shared" si="1"/>
        <v>0</v>
      </c>
      <c r="N36" s="67"/>
      <c r="O36" s="67"/>
      <c r="P36" s="67"/>
      <c r="Q36" s="67">
        <v>70</v>
      </c>
      <c r="R36" s="157" t="s">
        <v>74</v>
      </c>
      <c r="S36" s="157"/>
      <c r="T36" s="157"/>
      <c r="U36" s="157"/>
      <c r="V36" s="157"/>
      <c r="W36" s="157"/>
      <c r="X36" s="157"/>
    </row>
    <row r="37" spans="1:24" ht="38.25">
      <c r="A37" s="111">
        <v>25</v>
      </c>
      <c r="B37" s="109" t="s">
        <v>227</v>
      </c>
      <c r="C37" s="24"/>
      <c r="D37" s="26">
        <v>6736</v>
      </c>
      <c r="E37" s="28"/>
      <c r="F37" s="30"/>
      <c r="G37" s="32"/>
      <c r="H37" s="21"/>
      <c r="I37" s="23">
        <f t="shared" si="0"/>
        <v>6736</v>
      </c>
      <c r="J37" s="127" t="s">
        <v>250</v>
      </c>
      <c r="K37" s="67"/>
      <c r="L37" s="67"/>
      <c r="M37" s="67">
        <f t="shared" si="1"/>
        <v>0</v>
      </c>
      <c r="N37" s="67"/>
      <c r="O37" s="67"/>
      <c r="P37" s="67">
        <v>6736</v>
      </c>
      <c r="Q37" s="67"/>
      <c r="R37" s="157"/>
      <c r="S37" s="157"/>
      <c r="T37" s="157"/>
      <c r="U37" s="157"/>
      <c r="V37" s="157"/>
      <c r="W37" s="157"/>
      <c r="X37" s="157"/>
    </row>
    <row r="38" spans="1:24" ht="12" customHeight="1">
      <c r="A38" s="85">
        <v>25.01</v>
      </c>
      <c r="B38" s="105" t="s">
        <v>228</v>
      </c>
      <c r="C38" s="25"/>
      <c r="D38" s="27"/>
      <c r="E38" s="29"/>
      <c r="F38" s="31"/>
      <c r="G38" s="33"/>
      <c r="H38" s="22"/>
      <c r="I38" s="23">
        <f t="shared" si="0"/>
        <v>0</v>
      </c>
      <c r="J38" s="71"/>
      <c r="K38" s="67"/>
      <c r="L38" s="67"/>
      <c r="M38" s="67">
        <f t="shared" si="1"/>
        <v>0</v>
      </c>
      <c r="N38" s="67"/>
      <c r="O38" s="67"/>
      <c r="P38" s="67"/>
      <c r="Q38" s="67"/>
      <c r="R38" s="157"/>
      <c r="S38" s="157"/>
      <c r="T38" s="157"/>
      <c r="U38" s="157"/>
      <c r="V38" s="157"/>
      <c r="W38" s="157"/>
      <c r="X38" s="157"/>
    </row>
    <row r="39" spans="1:24" ht="12" customHeight="1">
      <c r="A39" s="79">
        <v>26</v>
      </c>
      <c r="B39" s="88" t="s">
        <v>28</v>
      </c>
      <c r="C39" s="24">
        <v>394</v>
      </c>
      <c r="D39" s="26"/>
      <c r="E39" s="28"/>
      <c r="F39" s="30"/>
      <c r="G39" s="32"/>
      <c r="H39" s="21"/>
      <c r="I39" s="23">
        <f t="shared" si="0"/>
        <v>394</v>
      </c>
      <c r="J39" s="80"/>
      <c r="K39" s="67"/>
      <c r="L39" s="67"/>
      <c r="M39" s="67">
        <f t="shared" si="1"/>
        <v>0</v>
      </c>
      <c r="N39" s="67"/>
      <c r="O39" s="67"/>
      <c r="P39" s="67"/>
      <c r="Q39" s="67">
        <v>394</v>
      </c>
      <c r="R39" s="157"/>
      <c r="S39" s="157"/>
      <c r="T39" s="157"/>
      <c r="U39" s="157"/>
      <c r="V39" s="157"/>
      <c r="W39" s="157"/>
      <c r="X39" s="157"/>
    </row>
    <row r="40" spans="1:24" ht="12" customHeight="1">
      <c r="A40" s="100">
        <v>27.01</v>
      </c>
      <c r="B40" s="88" t="s">
        <v>73</v>
      </c>
      <c r="C40" s="25"/>
      <c r="D40" s="27"/>
      <c r="E40" s="29">
        <v>2466</v>
      </c>
      <c r="F40" s="31"/>
      <c r="G40" s="33"/>
      <c r="H40" s="22"/>
      <c r="I40" s="23">
        <f t="shared" si="0"/>
        <v>2466</v>
      </c>
      <c r="J40" s="80"/>
      <c r="K40" s="67"/>
      <c r="L40" s="67"/>
      <c r="M40" s="67">
        <f t="shared" si="1"/>
        <v>0</v>
      </c>
      <c r="N40" s="67"/>
      <c r="O40" s="67"/>
      <c r="P40" s="67"/>
      <c r="Q40" s="67">
        <v>2466</v>
      </c>
      <c r="R40" s="157"/>
      <c r="S40" s="157"/>
      <c r="T40" s="157"/>
      <c r="U40" s="157"/>
      <c r="V40" s="157"/>
      <c r="W40" s="157"/>
      <c r="X40" s="157"/>
    </row>
    <row r="41" spans="1:24" ht="12" customHeight="1">
      <c r="A41" s="79">
        <v>27.02</v>
      </c>
      <c r="B41" s="88" t="s">
        <v>79</v>
      </c>
      <c r="C41" s="25">
        <v>136</v>
      </c>
      <c r="D41" s="27"/>
      <c r="E41" s="29"/>
      <c r="F41" s="31"/>
      <c r="G41" s="33"/>
      <c r="H41" s="22"/>
      <c r="I41" s="23">
        <f t="shared" si="0"/>
        <v>136</v>
      </c>
      <c r="J41" s="80"/>
      <c r="K41" s="67"/>
      <c r="L41" s="67"/>
      <c r="M41" s="67">
        <f t="shared" si="1"/>
        <v>0</v>
      </c>
      <c r="N41" s="67"/>
      <c r="O41" s="67"/>
      <c r="P41" s="67"/>
      <c r="Q41" s="67">
        <v>136</v>
      </c>
      <c r="R41" s="157"/>
      <c r="S41" s="157"/>
      <c r="T41" s="157"/>
      <c r="U41" s="157"/>
      <c r="V41" s="157"/>
      <c r="W41" s="157"/>
      <c r="X41" s="157"/>
    </row>
    <row r="42" spans="1:24" ht="12" customHeight="1">
      <c r="A42" s="79">
        <v>28</v>
      </c>
      <c r="B42" s="88" t="s">
        <v>26</v>
      </c>
      <c r="C42" s="24">
        <v>5273</v>
      </c>
      <c r="D42" s="26"/>
      <c r="E42" s="28"/>
      <c r="F42" s="30"/>
      <c r="G42" s="32"/>
      <c r="H42" s="21"/>
      <c r="I42" s="23">
        <f t="shared" si="0"/>
        <v>5273</v>
      </c>
      <c r="J42" s="80"/>
      <c r="K42" s="67"/>
      <c r="L42" s="67"/>
      <c r="M42" s="67">
        <f t="shared" si="1"/>
        <v>0</v>
      </c>
      <c r="N42" s="67"/>
      <c r="O42" s="67"/>
      <c r="P42" s="67"/>
      <c r="Q42" s="67">
        <v>5273</v>
      </c>
      <c r="R42" s="157"/>
      <c r="S42" s="157"/>
      <c r="T42" s="157"/>
      <c r="U42" s="157"/>
      <c r="V42" s="157"/>
      <c r="W42" s="157"/>
      <c r="X42" s="157"/>
    </row>
    <row r="43" spans="1:24" ht="12" customHeight="1">
      <c r="A43" s="111">
        <v>29</v>
      </c>
      <c r="B43" s="109" t="s">
        <v>169</v>
      </c>
      <c r="C43" s="25">
        <v>1312</v>
      </c>
      <c r="D43" s="27"/>
      <c r="E43" s="29"/>
      <c r="F43" s="31"/>
      <c r="G43" s="33"/>
      <c r="H43" s="22"/>
      <c r="I43" s="23">
        <f t="shared" si="0"/>
        <v>1312</v>
      </c>
      <c r="J43" s="78" t="s">
        <v>155</v>
      </c>
      <c r="K43" s="67"/>
      <c r="L43" s="67"/>
      <c r="M43" s="67">
        <f t="shared" si="1"/>
        <v>0</v>
      </c>
      <c r="N43" s="67"/>
      <c r="O43" s="67"/>
      <c r="P43" s="67">
        <v>1312</v>
      </c>
      <c r="Q43" s="67"/>
      <c r="R43" s="157"/>
      <c r="S43" s="157"/>
      <c r="T43" s="157"/>
      <c r="U43" s="157"/>
      <c r="V43" s="157"/>
      <c r="W43" s="157"/>
      <c r="X43" s="157"/>
    </row>
    <row r="44" spans="1:24" ht="12" customHeight="1">
      <c r="A44" s="79">
        <v>30</v>
      </c>
      <c r="B44" s="88" t="s">
        <v>31</v>
      </c>
      <c r="C44" s="24">
        <v>108</v>
      </c>
      <c r="D44" s="26"/>
      <c r="E44" s="28"/>
      <c r="F44" s="30"/>
      <c r="G44" s="32"/>
      <c r="H44" s="21"/>
      <c r="I44" s="23">
        <f aca="true" t="shared" si="2" ref="I44:I80">SUM(C44:H44)</f>
        <v>108</v>
      </c>
      <c r="J44" s="80"/>
      <c r="K44" s="67"/>
      <c r="L44" s="67"/>
      <c r="M44" s="67">
        <f aca="true" t="shared" si="3" ref="M44:M80">(K44/100*L44)</f>
        <v>0</v>
      </c>
      <c r="N44" s="67"/>
      <c r="O44" s="67"/>
      <c r="P44" s="67"/>
      <c r="Q44" s="67">
        <v>108</v>
      </c>
      <c r="R44" s="157"/>
      <c r="S44" s="157"/>
      <c r="T44" s="157"/>
      <c r="U44" s="157"/>
      <c r="V44" s="157"/>
      <c r="W44" s="157"/>
      <c r="X44" s="157"/>
    </row>
    <row r="45" spans="1:24" ht="12" customHeight="1">
      <c r="A45" s="79">
        <v>31</v>
      </c>
      <c r="B45" s="88" t="s">
        <v>51</v>
      </c>
      <c r="C45" s="24">
        <v>873</v>
      </c>
      <c r="D45" s="26"/>
      <c r="E45" s="28"/>
      <c r="F45" s="30"/>
      <c r="G45" s="32"/>
      <c r="H45" s="21"/>
      <c r="I45" s="23">
        <f t="shared" si="2"/>
        <v>873</v>
      </c>
      <c r="J45" s="80"/>
      <c r="K45" s="67"/>
      <c r="L45" s="67"/>
      <c r="M45" s="67">
        <f t="shared" si="3"/>
        <v>0</v>
      </c>
      <c r="N45" s="67"/>
      <c r="O45" s="67"/>
      <c r="P45" s="67"/>
      <c r="Q45" s="67">
        <v>873</v>
      </c>
      <c r="R45" s="157"/>
      <c r="S45" s="157"/>
      <c r="T45" s="157"/>
      <c r="U45" s="157"/>
      <c r="V45" s="157"/>
      <c r="W45" s="157"/>
      <c r="X45" s="157"/>
    </row>
    <row r="46" spans="1:24" ht="12" customHeight="1">
      <c r="A46" s="79">
        <v>32</v>
      </c>
      <c r="B46" s="88" t="s">
        <v>40</v>
      </c>
      <c r="C46" s="24">
        <v>1196</v>
      </c>
      <c r="D46" s="26"/>
      <c r="E46" s="28"/>
      <c r="F46" s="30"/>
      <c r="G46" s="32"/>
      <c r="H46" s="21"/>
      <c r="I46" s="23">
        <f t="shared" si="2"/>
        <v>1196</v>
      </c>
      <c r="J46" s="80"/>
      <c r="K46" s="67"/>
      <c r="L46" s="67">
        <v>100</v>
      </c>
      <c r="M46" s="67">
        <f t="shared" si="3"/>
        <v>0</v>
      </c>
      <c r="N46" s="67"/>
      <c r="O46" s="67"/>
      <c r="P46" s="67"/>
      <c r="Q46" s="67">
        <v>1196</v>
      </c>
      <c r="R46" s="157"/>
      <c r="S46" s="157"/>
      <c r="T46" s="157"/>
      <c r="U46" s="157"/>
      <c r="V46" s="157"/>
      <c r="W46" s="157"/>
      <c r="X46" s="157"/>
    </row>
    <row r="47" spans="1:24" ht="12" customHeight="1">
      <c r="A47" s="79">
        <v>33</v>
      </c>
      <c r="B47" s="88" t="s">
        <v>48</v>
      </c>
      <c r="C47" s="24">
        <v>3300</v>
      </c>
      <c r="D47" s="26"/>
      <c r="E47" s="28"/>
      <c r="F47" s="30"/>
      <c r="G47" s="32"/>
      <c r="H47" s="21"/>
      <c r="I47" s="15">
        <f t="shared" si="2"/>
        <v>3300</v>
      </c>
      <c r="J47" s="80"/>
      <c r="K47" s="67"/>
      <c r="L47" s="67"/>
      <c r="M47" s="67">
        <f t="shared" si="3"/>
        <v>0</v>
      </c>
      <c r="N47" s="67"/>
      <c r="O47" s="67"/>
      <c r="P47" s="67"/>
      <c r="Q47" s="67">
        <v>3300</v>
      </c>
      <c r="R47" s="157" t="s">
        <v>192</v>
      </c>
      <c r="S47" s="157"/>
      <c r="T47" s="157"/>
      <c r="U47" s="157"/>
      <c r="V47" s="157"/>
      <c r="W47" s="157"/>
      <c r="X47" s="157"/>
    </row>
    <row r="48" spans="1:24" ht="25.5">
      <c r="A48" s="100">
        <v>33.01</v>
      </c>
      <c r="B48" s="88" t="s">
        <v>159</v>
      </c>
      <c r="C48" s="25"/>
      <c r="D48" s="27"/>
      <c r="E48" s="29">
        <v>730</v>
      </c>
      <c r="F48" s="31"/>
      <c r="G48" s="33"/>
      <c r="H48" s="22"/>
      <c r="I48" s="15">
        <f t="shared" si="2"/>
        <v>730</v>
      </c>
      <c r="J48" s="80"/>
      <c r="K48" s="67"/>
      <c r="L48" s="67"/>
      <c r="M48" s="67">
        <f t="shared" si="3"/>
        <v>0</v>
      </c>
      <c r="N48" s="67"/>
      <c r="O48" s="67"/>
      <c r="P48" s="67"/>
      <c r="Q48" s="67">
        <v>730</v>
      </c>
      <c r="R48" s="157" t="s">
        <v>160</v>
      </c>
      <c r="S48" s="157"/>
      <c r="T48" s="157"/>
      <c r="U48" s="157"/>
      <c r="V48" s="157"/>
      <c r="W48" s="157"/>
      <c r="X48" s="157"/>
    </row>
    <row r="49" spans="1:24" ht="12" customHeight="1">
      <c r="A49" s="79">
        <v>34</v>
      </c>
      <c r="B49" s="88" t="s">
        <v>122</v>
      </c>
      <c r="C49" s="45">
        <v>785</v>
      </c>
      <c r="D49" s="46"/>
      <c r="E49" s="47"/>
      <c r="F49" s="48"/>
      <c r="G49" s="49"/>
      <c r="H49" s="50"/>
      <c r="I49" s="15">
        <f t="shared" si="2"/>
        <v>785</v>
      </c>
      <c r="J49" s="80"/>
      <c r="K49" s="67"/>
      <c r="L49" s="67"/>
      <c r="M49" s="67">
        <f t="shared" si="3"/>
        <v>0</v>
      </c>
      <c r="N49" s="67"/>
      <c r="O49" s="67"/>
      <c r="P49" s="67"/>
      <c r="Q49" s="67">
        <v>785</v>
      </c>
      <c r="R49" s="157"/>
      <c r="S49" s="157"/>
      <c r="T49" s="157"/>
      <c r="U49" s="157"/>
      <c r="V49" s="157"/>
      <c r="W49" s="157"/>
      <c r="X49" s="157"/>
    </row>
    <row r="50" spans="1:24" ht="25.5">
      <c r="A50" s="111">
        <v>35</v>
      </c>
      <c r="B50" s="89" t="s">
        <v>170</v>
      </c>
      <c r="C50" s="25"/>
      <c r="D50" s="27"/>
      <c r="E50" s="29">
        <v>41916</v>
      </c>
      <c r="F50" s="31"/>
      <c r="G50" s="33"/>
      <c r="H50" s="22"/>
      <c r="I50" s="15">
        <f t="shared" si="2"/>
        <v>41916</v>
      </c>
      <c r="J50" s="107" t="s">
        <v>222</v>
      </c>
      <c r="K50" s="67"/>
      <c r="L50" s="67">
        <v>100</v>
      </c>
      <c r="M50" s="67">
        <f t="shared" si="3"/>
        <v>0</v>
      </c>
      <c r="N50" s="67"/>
      <c r="O50" s="67"/>
      <c r="P50" s="67">
        <v>41916</v>
      </c>
      <c r="Q50" s="67"/>
      <c r="R50" s="157"/>
      <c r="S50" s="157"/>
      <c r="T50" s="157"/>
      <c r="U50" s="157"/>
      <c r="V50" s="157"/>
      <c r="W50" s="157"/>
      <c r="X50" s="157"/>
    </row>
    <row r="51" spans="1:24" ht="12" customHeight="1">
      <c r="A51" s="79">
        <v>36</v>
      </c>
      <c r="B51" s="88" t="s">
        <v>108</v>
      </c>
      <c r="C51" s="45">
        <v>1007</v>
      </c>
      <c r="D51" s="46"/>
      <c r="E51" s="47"/>
      <c r="F51" s="48"/>
      <c r="G51" s="49"/>
      <c r="H51" s="50"/>
      <c r="I51" s="15">
        <f t="shared" si="2"/>
        <v>1007</v>
      </c>
      <c r="J51" s="80"/>
      <c r="K51" s="67"/>
      <c r="L51" s="67"/>
      <c r="M51" s="67">
        <f t="shared" si="3"/>
        <v>0</v>
      </c>
      <c r="N51" s="67"/>
      <c r="O51" s="67"/>
      <c r="P51" s="67"/>
      <c r="Q51" s="67">
        <v>1007</v>
      </c>
      <c r="R51" s="157"/>
      <c r="S51" s="157"/>
      <c r="T51" s="157"/>
      <c r="U51" s="157"/>
      <c r="V51" s="157"/>
      <c r="W51" s="157"/>
      <c r="X51" s="157"/>
    </row>
    <row r="52" spans="1:24" ht="12" customHeight="1">
      <c r="A52" s="100">
        <v>37</v>
      </c>
      <c r="B52" s="88" t="s">
        <v>77</v>
      </c>
      <c r="C52" s="45"/>
      <c r="D52" s="46"/>
      <c r="E52" s="47">
        <v>1454</v>
      </c>
      <c r="F52" s="48"/>
      <c r="G52" s="49"/>
      <c r="H52" s="50"/>
      <c r="I52" s="15">
        <f t="shared" si="2"/>
        <v>1454</v>
      </c>
      <c r="J52" s="80"/>
      <c r="K52" s="67"/>
      <c r="L52" s="67"/>
      <c r="M52" s="67">
        <f t="shared" si="3"/>
        <v>0</v>
      </c>
      <c r="N52" s="67"/>
      <c r="O52" s="67"/>
      <c r="P52" s="67"/>
      <c r="Q52" s="67">
        <v>1454</v>
      </c>
      <c r="R52" s="157"/>
      <c r="S52" s="157"/>
      <c r="T52" s="157"/>
      <c r="U52" s="157"/>
      <c r="V52" s="157"/>
      <c r="W52" s="157"/>
      <c r="X52" s="157"/>
    </row>
    <row r="53" spans="1:24" ht="12" customHeight="1">
      <c r="A53" s="79">
        <v>38</v>
      </c>
      <c r="B53" s="88" t="s">
        <v>49</v>
      </c>
      <c r="C53" s="24">
        <v>1759</v>
      </c>
      <c r="D53" s="26"/>
      <c r="E53" s="28"/>
      <c r="F53" s="30"/>
      <c r="G53" s="32"/>
      <c r="H53" s="21"/>
      <c r="I53" s="15">
        <f t="shared" si="2"/>
        <v>1759</v>
      </c>
      <c r="J53" s="80"/>
      <c r="K53" s="67"/>
      <c r="L53" s="67"/>
      <c r="M53" s="67">
        <f t="shared" si="3"/>
        <v>0</v>
      </c>
      <c r="N53" s="67"/>
      <c r="O53" s="67"/>
      <c r="P53" s="67"/>
      <c r="Q53" s="67">
        <v>1759</v>
      </c>
      <c r="R53" s="157" t="s">
        <v>164</v>
      </c>
      <c r="S53" s="157"/>
      <c r="T53" s="157"/>
      <c r="U53" s="157"/>
      <c r="V53" s="157"/>
      <c r="W53" s="157"/>
      <c r="X53" s="157"/>
    </row>
    <row r="54" spans="1:24" ht="12" customHeight="1">
      <c r="A54" s="101">
        <v>39</v>
      </c>
      <c r="B54" s="89" t="s">
        <v>150</v>
      </c>
      <c r="C54" s="45"/>
      <c r="D54" s="46"/>
      <c r="E54" s="47">
        <v>3247</v>
      </c>
      <c r="F54" s="48"/>
      <c r="G54" s="49"/>
      <c r="H54" s="50"/>
      <c r="I54" s="15">
        <f t="shared" si="2"/>
        <v>3247</v>
      </c>
      <c r="J54" s="78" t="s">
        <v>155</v>
      </c>
      <c r="K54" s="67"/>
      <c r="L54" s="67"/>
      <c r="M54" s="67">
        <f t="shared" si="3"/>
        <v>0</v>
      </c>
      <c r="N54" s="67"/>
      <c r="O54" s="67"/>
      <c r="P54" s="67">
        <v>3247</v>
      </c>
      <c r="Q54" s="67"/>
      <c r="R54" s="157"/>
      <c r="S54" s="157"/>
      <c r="T54" s="157"/>
      <c r="U54" s="157"/>
      <c r="V54" s="157"/>
      <c r="W54" s="157"/>
      <c r="X54" s="157"/>
    </row>
    <row r="55" spans="1:24" ht="12" customHeight="1">
      <c r="A55" s="100">
        <v>40</v>
      </c>
      <c r="B55" s="89" t="s">
        <v>37</v>
      </c>
      <c r="C55" s="25"/>
      <c r="D55" s="27">
        <v>3160</v>
      </c>
      <c r="E55" s="29"/>
      <c r="F55" s="31"/>
      <c r="G55" s="33"/>
      <c r="H55" s="22"/>
      <c r="I55" s="15">
        <f t="shared" si="2"/>
        <v>3160</v>
      </c>
      <c r="J55" s="77" t="s">
        <v>206</v>
      </c>
      <c r="K55" s="67"/>
      <c r="L55" s="67"/>
      <c r="M55" s="67">
        <f t="shared" si="3"/>
        <v>0</v>
      </c>
      <c r="N55" s="67"/>
      <c r="O55" s="67"/>
      <c r="P55" s="67">
        <v>3160</v>
      </c>
      <c r="Q55" s="67"/>
      <c r="R55" s="157"/>
      <c r="S55" s="157"/>
      <c r="T55" s="157"/>
      <c r="U55" s="157"/>
      <c r="V55" s="157"/>
      <c r="W55" s="157"/>
      <c r="X55" s="157"/>
    </row>
    <row r="56" spans="1:24" ht="12" customHeight="1">
      <c r="A56" s="100">
        <v>41</v>
      </c>
      <c r="B56" s="88" t="s">
        <v>35</v>
      </c>
      <c r="C56" s="25"/>
      <c r="D56" s="27">
        <v>4315</v>
      </c>
      <c r="E56" s="29"/>
      <c r="F56" s="31"/>
      <c r="G56" s="33"/>
      <c r="H56" s="22"/>
      <c r="I56" s="15">
        <f t="shared" si="2"/>
        <v>4315</v>
      </c>
      <c r="J56" s="80"/>
      <c r="K56" s="67"/>
      <c r="L56" s="67"/>
      <c r="M56" s="67">
        <f t="shared" si="3"/>
        <v>0</v>
      </c>
      <c r="N56" s="67"/>
      <c r="O56" s="67"/>
      <c r="P56" s="67"/>
      <c r="Q56" s="67">
        <v>4315</v>
      </c>
      <c r="R56" s="157"/>
      <c r="S56" s="157"/>
      <c r="T56" s="157"/>
      <c r="U56" s="157"/>
      <c r="V56" s="157"/>
      <c r="W56" s="157"/>
      <c r="X56" s="157"/>
    </row>
    <row r="57" spans="1:24" ht="12.75">
      <c r="A57" s="79">
        <v>41.01</v>
      </c>
      <c r="B57" s="88" t="s">
        <v>106</v>
      </c>
      <c r="C57" s="24"/>
      <c r="D57" s="26"/>
      <c r="E57" s="28"/>
      <c r="F57" s="30"/>
      <c r="G57" s="32"/>
      <c r="H57" s="21"/>
      <c r="I57" s="15">
        <f t="shared" si="2"/>
        <v>0</v>
      </c>
      <c r="J57" s="42" t="s">
        <v>187</v>
      </c>
      <c r="K57" s="67"/>
      <c r="L57" s="67"/>
      <c r="M57" s="67">
        <f t="shared" si="3"/>
        <v>0</v>
      </c>
      <c r="N57" s="67"/>
      <c r="O57" s="67"/>
      <c r="P57" s="67"/>
      <c r="Q57" s="67"/>
      <c r="R57" s="157"/>
      <c r="S57" s="157"/>
      <c r="T57" s="157"/>
      <c r="U57" s="157"/>
      <c r="V57" s="157"/>
      <c r="W57" s="157"/>
      <c r="X57" s="157"/>
    </row>
    <row r="58" spans="1:24" ht="12" customHeight="1">
      <c r="A58" s="111">
        <v>42.01</v>
      </c>
      <c r="B58" s="89" t="s">
        <v>42</v>
      </c>
      <c r="C58" s="24"/>
      <c r="D58" s="26"/>
      <c r="E58" s="28">
        <v>6000</v>
      </c>
      <c r="F58" s="30"/>
      <c r="G58" s="32"/>
      <c r="H58" s="21"/>
      <c r="I58" s="15">
        <f t="shared" si="2"/>
        <v>6000</v>
      </c>
      <c r="J58" s="78" t="s">
        <v>155</v>
      </c>
      <c r="K58" s="67"/>
      <c r="L58" s="67"/>
      <c r="M58" s="67">
        <f t="shared" si="3"/>
        <v>0</v>
      </c>
      <c r="N58" s="67"/>
      <c r="O58" s="67"/>
      <c r="P58" s="67">
        <v>6000</v>
      </c>
      <c r="Q58" s="67"/>
      <c r="R58" s="157"/>
      <c r="S58" s="157"/>
      <c r="T58" s="157"/>
      <c r="U58" s="157"/>
      <c r="V58" s="157"/>
      <c r="W58" s="157"/>
      <c r="X58" s="157"/>
    </row>
    <row r="59" spans="1:24" ht="12" customHeight="1">
      <c r="A59" s="79">
        <v>42.02</v>
      </c>
      <c r="B59" s="88" t="s">
        <v>43</v>
      </c>
      <c r="C59" s="24">
        <v>3597</v>
      </c>
      <c r="D59" s="26"/>
      <c r="E59" s="28"/>
      <c r="F59" s="30"/>
      <c r="G59" s="32"/>
      <c r="H59" s="21"/>
      <c r="I59" s="15">
        <f t="shared" si="2"/>
        <v>3597</v>
      </c>
      <c r="J59" s="80"/>
      <c r="K59" s="67"/>
      <c r="L59" s="67">
        <v>100</v>
      </c>
      <c r="M59" s="67">
        <f t="shared" si="3"/>
        <v>0</v>
      </c>
      <c r="N59" s="67"/>
      <c r="O59" s="67"/>
      <c r="P59" s="67"/>
      <c r="Q59" s="67">
        <v>3597</v>
      </c>
      <c r="R59" s="157"/>
      <c r="S59" s="157"/>
      <c r="T59" s="157"/>
      <c r="U59" s="157"/>
      <c r="V59" s="157"/>
      <c r="W59" s="157"/>
      <c r="X59" s="157"/>
    </row>
    <row r="60" spans="1:24" ht="25.5">
      <c r="A60" s="100">
        <v>42.03</v>
      </c>
      <c r="B60" s="89" t="s">
        <v>100</v>
      </c>
      <c r="C60" s="24"/>
      <c r="D60" s="26"/>
      <c r="E60" s="28">
        <v>4981</v>
      </c>
      <c r="F60" s="30"/>
      <c r="G60" s="32"/>
      <c r="H60" s="21"/>
      <c r="I60" s="15">
        <f t="shared" si="2"/>
        <v>4981</v>
      </c>
      <c r="J60" s="77" t="s">
        <v>156</v>
      </c>
      <c r="K60" s="67"/>
      <c r="L60" s="67"/>
      <c r="M60" s="67">
        <f t="shared" si="3"/>
        <v>0</v>
      </c>
      <c r="N60" s="67"/>
      <c r="O60" s="67"/>
      <c r="P60" s="67">
        <v>4981</v>
      </c>
      <c r="Q60" s="67"/>
      <c r="R60" s="157"/>
      <c r="S60" s="157"/>
      <c r="T60" s="157"/>
      <c r="U60" s="157"/>
      <c r="V60" s="157"/>
      <c r="W60" s="157"/>
      <c r="X60" s="157"/>
    </row>
    <row r="61" spans="1:24" ht="12" customHeight="1">
      <c r="A61" s="100">
        <v>43</v>
      </c>
      <c r="B61" s="88" t="s">
        <v>47</v>
      </c>
      <c r="C61" s="24"/>
      <c r="D61" s="26"/>
      <c r="E61" s="28">
        <v>3378</v>
      </c>
      <c r="F61" s="30"/>
      <c r="G61" s="32"/>
      <c r="H61" s="21"/>
      <c r="I61" s="15">
        <f t="shared" si="2"/>
        <v>3378</v>
      </c>
      <c r="J61" s="80"/>
      <c r="K61" s="67"/>
      <c r="L61" s="67"/>
      <c r="M61" s="67">
        <f t="shared" si="3"/>
        <v>0</v>
      </c>
      <c r="N61" s="67"/>
      <c r="O61" s="67"/>
      <c r="P61" s="67"/>
      <c r="Q61" s="67">
        <v>3378</v>
      </c>
      <c r="R61" s="157"/>
      <c r="S61" s="157"/>
      <c r="T61" s="157"/>
      <c r="U61" s="157"/>
      <c r="V61" s="157"/>
      <c r="W61" s="157"/>
      <c r="X61" s="157"/>
    </row>
    <row r="62" spans="1:24" ht="25.5">
      <c r="A62" s="100">
        <v>44</v>
      </c>
      <c r="B62" s="88" t="s">
        <v>96</v>
      </c>
      <c r="C62" s="24"/>
      <c r="D62" s="26"/>
      <c r="E62" s="28">
        <v>3020</v>
      </c>
      <c r="F62" s="30"/>
      <c r="G62" s="32"/>
      <c r="H62" s="21"/>
      <c r="I62" s="15">
        <f t="shared" si="2"/>
        <v>3020</v>
      </c>
      <c r="J62" s="80"/>
      <c r="K62" s="67"/>
      <c r="L62" s="67"/>
      <c r="M62" s="67">
        <f t="shared" si="3"/>
        <v>0</v>
      </c>
      <c r="N62" s="67"/>
      <c r="O62" s="67"/>
      <c r="P62" s="67"/>
      <c r="Q62" s="67">
        <v>3020</v>
      </c>
      <c r="R62" s="157"/>
      <c r="S62" s="157"/>
      <c r="T62" s="157"/>
      <c r="U62" s="157"/>
      <c r="V62" s="157"/>
      <c r="W62" s="157"/>
      <c r="X62" s="157"/>
    </row>
    <row r="63" spans="1:24" ht="12.75">
      <c r="A63" s="79">
        <v>45</v>
      </c>
      <c r="B63" s="88" t="s">
        <v>30</v>
      </c>
      <c r="C63" s="24">
        <v>70</v>
      </c>
      <c r="D63" s="26"/>
      <c r="E63" s="28"/>
      <c r="F63" s="30"/>
      <c r="G63" s="32"/>
      <c r="H63" s="21"/>
      <c r="I63" s="15">
        <f t="shared" si="2"/>
        <v>70</v>
      </c>
      <c r="J63" s="80"/>
      <c r="K63" s="67"/>
      <c r="L63" s="67"/>
      <c r="M63" s="67">
        <f t="shared" si="3"/>
        <v>0</v>
      </c>
      <c r="N63" s="67"/>
      <c r="O63" s="67"/>
      <c r="P63" s="67"/>
      <c r="Q63" s="67">
        <v>70</v>
      </c>
      <c r="R63" s="157"/>
      <c r="S63" s="157"/>
      <c r="T63" s="157"/>
      <c r="U63" s="157"/>
      <c r="V63" s="157"/>
      <c r="W63" s="157"/>
      <c r="X63" s="157"/>
    </row>
    <row r="64" spans="1:24" ht="12.75">
      <c r="A64" s="100">
        <v>46</v>
      </c>
      <c r="B64" s="105" t="s">
        <v>39</v>
      </c>
      <c r="C64" s="24"/>
      <c r="D64" s="26"/>
      <c r="E64" s="28">
        <v>3336</v>
      </c>
      <c r="F64" s="30"/>
      <c r="G64" s="32"/>
      <c r="H64" s="21"/>
      <c r="I64" s="15">
        <f t="shared" si="2"/>
        <v>3336</v>
      </c>
      <c r="J64" s="106"/>
      <c r="K64" s="67"/>
      <c r="L64" s="67"/>
      <c r="M64" s="67">
        <f t="shared" si="3"/>
        <v>0</v>
      </c>
      <c r="N64" s="67"/>
      <c r="O64" s="67"/>
      <c r="P64" s="67"/>
      <c r="Q64" s="67">
        <v>3336</v>
      </c>
      <c r="R64" s="157"/>
      <c r="S64" s="157"/>
      <c r="T64" s="157"/>
      <c r="U64" s="157"/>
      <c r="V64" s="157"/>
      <c r="W64" s="157"/>
      <c r="X64" s="157"/>
    </row>
    <row r="65" spans="1:24" ht="12" customHeight="1">
      <c r="A65" s="79">
        <v>47</v>
      </c>
      <c r="B65" s="88" t="s">
        <v>27</v>
      </c>
      <c r="C65" s="24">
        <v>279</v>
      </c>
      <c r="D65" s="26"/>
      <c r="E65" s="28"/>
      <c r="F65" s="30"/>
      <c r="G65" s="32"/>
      <c r="H65" s="21"/>
      <c r="I65" s="15">
        <f t="shared" si="2"/>
        <v>279</v>
      </c>
      <c r="J65" s="80"/>
      <c r="K65" s="67"/>
      <c r="L65" s="67"/>
      <c r="M65" s="67">
        <f t="shared" si="3"/>
        <v>0</v>
      </c>
      <c r="N65" s="67"/>
      <c r="O65" s="67"/>
      <c r="P65" s="67"/>
      <c r="Q65" s="67">
        <v>279</v>
      </c>
      <c r="R65" s="157"/>
      <c r="S65" s="157"/>
      <c r="T65" s="157"/>
      <c r="U65" s="157"/>
      <c r="V65" s="157"/>
      <c r="W65" s="157"/>
      <c r="X65" s="157"/>
    </row>
    <row r="66" spans="1:24" ht="12" customHeight="1">
      <c r="A66" s="100">
        <v>48</v>
      </c>
      <c r="B66" s="88" t="s">
        <v>32</v>
      </c>
      <c r="C66" s="24"/>
      <c r="D66" s="26">
        <v>3576</v>
      </c>
      <c r="E66" s="28"/>
      <c r="F66" s="30"/>
      <c r="G66" s="32"/>
      <c r="H66" s="21"/>
      <c r="I66" s="15">
        <f t="shared" si="2"/>
        <v>3576</v>
      </c>
      <c r="J66" s="80"/>
      <c r="K66" s="67"/>
      <c r="L66" s="67"/>
      <c r="M66" s="67">
        <f t="shared" si="3"/>
        <v>0</v>
      </c>
      <c r="N66" s="67"/>
      <c r="O66" s="67"/>
      <c r="P66" s="67"/>
      <c r="Q66" s="67">
        <v>3576</v>
      </c>
      <c r="R66" s="157"/>
      <c r="S66" s="157"/>
      <c r="T66" s="157"/>
      <c r="U66" s="157"/>
      <c r="V66" s="157"/>
      <c r="W66" s="157"/>
      <c r="X66" s="157"/>
    </row>
    <row r="67" spans="1:24" ht="25.5">
      <c r="A67" s="100">
        <v>49.01</v>
      </c>
      <c r="B67" s="88" t="s">
        <v>171</v>
      </c>
      <c r="C67" s="25"/>
      <c r="D67" s="27">
        <v>1305</v>
      </c>
      <c r="E67" s="29"/>
      <c r="F67" s="31"/>
      <c r="G67" s="33"/>
      <c r="H67" s="22"/>
      <c r="I67" s="15">
        <f t="shared" si="2"/>
        <v>1305</v>
      </c>
      <c r="J67" s="80"/>
      <c r="K67" s="67"/>
      <c r="L67" s="67"/>
      <c r="M67" s="67">
        <f t="shared" si="3"/>
        <v>0</v>
      </c>
      <c r="N67" s="67"/>
      <c r="O67" s="67"/>
      <c r="P67" s="67"/>
      <c r="Q67" s="67">
        <v>1305</v>
      </c>
      <c r="R67" s="157"/>
      <c r="S67" s="157"/>
      <c r="T67" s="157"/>
      <c r="U67" s="157"/>
      <c r="V67" s="157"/>
      <c r="W67" s="157"/>
      <c r="X67" s="157"/>
    </row>
    <row r="68" spans="1:24" ht="12" customHeight="1">
      <c r="A68" s="79">
        <v>49.02</v>
      </c>
      <c r="B68" s="88"/>
      <c r="C68" s="25"/>
      <c r="D68" s="27"/>
      <c r="E68" s="29"/>
      <c r="F68" s="31"/>
      <c r="G68" s="33"/>
      <c r="H68" s="22"/>
      <c r="I68" s="15">
        <f t="shared" si="2"/>
        <v>0</v>
      </c>
      <c r="J68" s="80"/>
      <c r="K68" s="67"/>
      <c r="L68" s="67"/>
      <c r="M68" s="67">
        <f t="shared" si="3"/>
        <v>0</v>
      </c>
      <c r="N68" s="67"/>
      <c r="O68" s="67"/>
      <c r="P68" s="67"/>
      <c r="Q68" s="67"/>
      <c r="R68" s="157"/>
      <c r="S68" s="157"/>
      <c r="T68" s="157"/>
      <c r="U68" s="157"/>
      <c r="V68" s="157"/>
      <c r="W68" s="157"/>
      <c r="X68" s="157"/>
    </row>
    <row r="69" spans="1:24" ht="12" customHeight="1">
      <c r="A69" s="79">
        <v>49.02</v>
      </c>
      <c r="B69" s="88" t="s">
        <v>149</v>
      </c>
      <c r="C69" s="25">
        <v>118</v>
      </c>
      <c r="D69" s="27"/>
      <c r="E69" s="29"/>
      <c r="F69" s="31"/>
      <c r="G69" s="33"/>
      <c r="H69" s="22"/>
      <c r="I69" s="15">
        <f t="shared" si="2"/>
        <v>118</v>
      </c>
      <c r="J69" s="80"/>
      <c r="K69" s="67"/>
      <c r="L69" s="67"/>
      <c r="M69" s="67">
        <f t="shared" si="3"/>
        <v>0</v>
      </c>
      <c r="N69" s="67"/>
      <c r="O69" s="67"/>
      <c r="P69" s="67"/>
      <c r="Q69" s="67">
        <v>118</v>
      </c>
      <c r="R69" s="157"/>
      <c r="S69" s="157"/>
      <c r="T69" s="157"/>
      <c r="U69" s="157"/>
      <c r="V69" s="157"/>
      <c r="W69" s="157"/>
      <c r="X69" s="157"/>
    </row>
    <row r="70" spans="1:24" ht="12" customHeight="1">
      <c r="A70" s="79">
        <v>50</v>
      </c>
      <c r="B70" s="88" t="s">
        <v>44</v>
      </c>
      <c r="C70" s="24"/>
      <c r="D70" s="26">
        <v>6055</v>
      </c>
      <c r="E70" s="28"/>
      <c r="F70" s="30"/>
      <c r="G70" s="32"/>
      <c r="H70" s="21"/>
      <c r="I70" s="15">
        <f t="shared" si="2"/>
        <v>6055</v>
      </c>
      <c r="J70" s="80"/>
      <c r="K70" s="67"/>
      <c r="L70" s="67"/>
      <c r="M70" s="67">
        <f t="shared" si="3"/>
        <v>0</v>
      </c>
      <c r="N70" s="67"/>
      <c r="O70" s="67"/>
      <c r="P70" s="67"/>
      <c r="Q70" s="67">
        <v>6055</v>
      </c>
      <c r="R70" s="157"/>
      <c r="S70" s="157"/>
      <c r="T70" s="157"/>
      <c r="U70" s="157"/>
      <c r="V70" s="157"/>
      <c r="W70" s="157"/>
      <c r="X70" s="157"/>
    </row>
    <row r="71" spans="1:24" ht="12" customHeight="1">
      <c r="A71" s="100">
        <v>51</v>
      </c>
      <c r="B71" s="88" t="s">
        <v>34</v>
      </c>
      <c r="C71" s="25"/>
      <c r="D71" s="27">
        <v>1292</v>
      </c>
      <c r="E71" s="29"/>
      <c r="F71" s="31"/>
      <c r="G71" s="33"/>
      <c r="H71" s="22"/>
      <c r="I71" s="15">
        <f t="shared" si="2"/>
        <v>1292</v>
      </c>
      <c r="J71" s="80"/>
      <c r="K71" s="67"/>
      <c r="L71" s="67"/>
      <c r="M71" s="67">
        <f t="shared" si="3"/>
        <v>0</v>
      </c>
      <c r="N71" s="67"/>
      <c r="O71" s="67"/>
      <c r="P71" s="67"/>
      <c r="Q71" s="67">
        <v>1292</v>
      </c>
      <c r="R71" s="157"/>
      <c r="S71" s="157"/>
      <c r="T71" s="157"/>
      <c r="U71" s="157"/>
      <c r="V71" s="157"/>
      <c r="W71" s="157"/>
      <c r="X71" s="157"/>
    </row>
    <row r="72" spans="1:24" ht="12" customHeight="1">
      <c r="A72" s="79">
        <v>52</v>
      </c>
      <c r="B72" s="88" t="s">
        <v>124</v>
      </c>
      <c r="C72" s="45">
        <v>381</v>
      </c>
      <c r="D72" s="46"/>
      <c r="E72" s="47"/>
      <c r="F72" s="48"/>
      <c r="G72" s="49"/>
      <c r="H72" s="50"/>
      <c r="I72" s="15">
        <f t="shared" si="2"/>
        <v>381</v>
      </c>
      <c r="J72" s="80"/>
      <c r="K72" s="67"/>
      <c r="L72" s="67"/>
      <c r="M72" s="67">
        <f t="shared" si="3"/>
        <v>0</v>
      </c>
      <c r="N72" s="67"/>
      <c r="O72" s="67"/>
      <c r="P72" s="67"/>
      <c r="Q72" s="67">
        <v>381</v>
      </c>
      <c r="R72" s="157"/>
      <c r="S72" s="157"/>
      <c r="T72" s="157"/>
      <c r="U72" s="157"/>
      <c r="V72" s="157"/>
      <c r="W72" s="157"/>
      <c r="X72" s="157"/>
    </row>
    <row r="73" spans="1:24" ht="30">
      <c r="A73" s="100">
        <v>53</v>
      </c>
      <c r="B73" s="109" t="s">
        <v>233</v>
      </c>
      <c r="C73" s="24"/>
      <c r="D73" s="26"/>
      <c r="E73" s="28">
        <v>1940</v>
      </c>
      <c r="F73" s="30"/>
      <c r="G73" s="32"/>
      <c r="H73" s="21"/>
      <c r="I73" s="15">
        <f t="shared" si="2"/>
        <v>1940</v>
      </c>
      <c r="J73" s="117" t="s">
        <v>234</v>
      </c>
      <c r="K73" s="67"/>
      <c r="L73" s="67"/>
      <c r="M73" s="67">
        <f t="shared" si="3"/>
        <v>0</v>
      </c>
      <c r="N73" s="67"/>
      <c r="O73" s="67"/>
      <c r="P73" s="67">
        <v>1940</v>
      </c>
      <c r="Q73" s="67"/>
      <c r="R73" s="157"/>
      <c r="S73" s="157"/>
      <c r="T73" s="157"/>
      <c r="U73" s="157"/>
      <c r="V73" s="157"/>
      <c r="W73" s="157"/>
      <c r="X73" s="157"/>
    </row>
    <row r="74" spans="1:24" ht="12" customHeight="1">
      <c r="A74" s="100">
        <v>54</v>
      </c>
      <c r="B74" s="109" t="s">
        <v>75</v>
      </c>
      <c r="C74" s="24"/>
      <c r="D74" s="26">
        <v>1354</v>
      </c>
      <c r="E74" s="28"/>
      <c r="F74" s="30"/>
      <c r="G74" s="32"/>
      <c r="H74" s="21"/>
      <c r="I74" s="15">
        <f t="shared" si="2"/>
        <v>1354</v>
      </c>
      <c r="J74" s="108" t="s">
        <v>155</v>
      </c>
      <c r="K74" s="67"/>
      <c r="L74" s="67"/>
      <c r="M74" s="67">
        <f t="shared" si="3"/>
        <v>0</v>
      </c>
      <c r="N74" s="67"/>
      <c r="O74" s="67"/>
      <c r="P74" s="67">
        <v>1354</v>
      </c>
      <c r="Q74" s="67"/>
      <c r="R74" s="157"/>
      <c r="S74" s="157"/>
      <c r="T74" s="157"/>
      <c r="U74" s="157"/>
      <c r="V74" s="157"/>
      <c r="W74" s="157"/>
      <c r="X74" s="157"/>
    </row>
    <row r="75" spans="1:24" ht="12" customHeight="1">
      <c r="A75" s="79">
        <v>55</v>
      </c>
      <c r="B75" s="88" t="s">
        <v>109</v>
      </c>
      <c r="C75" s="57"/>
      <c r="D75" s="58"/>
      <c r="E75" s="53">
        <v>20453</v>
      </c>
      <c r="F75" s="59"/>
      <c r="G75" s="60"/>
      <c r="H75" s="61"/>
      <c r="I75" s="15">
        <f t="shared" si="2"/>
        <v>20453</v>
      </c>
      <c r="J75" s="80"/>
      <c r="K75" s="67"/>
      <c r="L75" s="67">
        <v>100</v>
      </c>
      <c r="M75" s="67">
        <f t="shared" si="3"/>
        <v>0</v>
      </c>
      <c r="N75" s="67"/>
      <c r="O75" s="67"/>
      <c r="P75" s="67"/>
      <c r="Q75" s="67">
        <v>20453</v>
      </c>
      <c r="R75" s="157"/>
      <c r="S75" s="157"/>
      <c r="T75" s="157"/>
      <c r="U75" s="157"/>
      <c r="V75" s="157"/>
      <c r="W75" s="157"/>
      <c r="X75" s="157"/>
    </row>
    <row r="76" spans="1:24" ht="12" customHeight="1">
      <c r="A76" s="100">
        <v>56</v>
      </c>
      <c r="B76" s="88" t="s">
        <v>60</v>
      </c>
      <c r="C76" s="25"/>
      <c r="D76" s="27">
        <v>2366</v>
      </c>
      <c r="E76" s="29"/>
      <c r="F76" s="31"/>
      <c r="G76" s="33"/>
      <c r="H76" s="22"/>
      <c r="I76" s="15">
        <f t="shared" si="2"/>
        <v>2366</v>
      </c>
      <c r="J76" s="80"/>
      <c r="K76" s="67"/>
      <c r="L76" s="67"/>
      <c r="M76" s="67">
        <f t="shared" si="3"/>
        <v>0</v>
      </c>
      <c r="N76" s="67"/>
      <c r="O76" s="67"/>
      <c r="P76" s="67"/>
      <c r="Q76" s="67">
        <v>2366</v>
      </c>
      <c r="R76" s="157"/>
      <c r="S76" s="157"/>
      <c r="T76" s="157"/>
      <c r="U76" s="157"/>
      <c r="V76" s="157"/>
      <c r="W76" s="157"/>
      <c r="X76" s="157"/>
    </row>
    <row r="77" spans="1:24" ht="12" customHeight="1">
      <c r="A77" s="79">
        <v>57</v>
      </c>
      <c r="B77" s="88" t="s">
        <v>103</v>
      </c>
      <c r="C77" s="24">
        <v>5933</v>
      </c>
      <c r="D77" s="26"/>
      <c r="E77" s="28"/>
      <c r="F77" s="30"/>
      <c r="G77" s="32"/>
      <c r="H77" s="21"/>
      <c r="I77" s="15">
        <f t="shared" si="2"/>
        <v>5933</v>
      </c>
      <c r="J77" s="80"/>
      <c r="K77" s="67"/>
      <c r="L77" s="67">
        <v>100</v>
      </c>
      <c r="M77" s="67">
        <f t="shared" si="3"/>
        <v>0</v>
      </c>
      <c r="N77" s="67"/>
      <c r="O77" s="67"/>
      <c r="P77" s="67"/>
      <c r="Q77" s="67">
        <v>5933</v>
      </c>
      <c r="R77" s="157"/>
      <c r="S77" s="157"/>
      <c r="T77" s="157"/>
      <c r="U77" s="157"/>
      <c r="V77" s="157"/>
      <c r="W77" s="157"/>
      <c r="X77" s="157"/>
    </row>
    <row r="78" spans="1:24" ht="12" customHeight="1">
      <c r="A78" s="100">
        <v>58</v>
      </c>
      <c r="B78" s="88" t="s">
        <v>22</v>
      </c>
      <c r="C78" s="24"/>
      <c r="D78" s="26">
        <v>2400</v>
      </c>
      <c r="E78" s="28"/>
      <c r="F78" s="30"/>
      <c r="G78" s="32"/>
      <c r="H78" s="21"/>
      <c r="I78" s="15">
        <f t="shared" si="2"/>
        <v>2400</v>
      </c>
      <c r="J78" s="80"/>
      <c r="K78" s="67"/>
      <c r="L78" s="67"/>
      <c r="M78" s="67">
        <f t="shared" si="3"/>
        <v>0</v>
      </c>
      <c r="N78" s="67"/>
      <c r="O78" s="67"/>
      <c r="P78" s="67"/>
      <c r="Q78" s="67">
        <v>2400</v>
      </c>
      <c r="R78" s="157"/>
      <c r="S78" s="157"/>
      <c r="T78" s="157"/>
      <c r="U78" s="157"/>
      <c r="V78" s="157"/>
      <c r="W78" s="157"/>
      <c r="X78" s="157"/>
    </row>
    <row r="79" spans="1:24" ht="12" customHeight="1">
      <c r="A79" s="79">
        <v>59</v>
      </c>
      <c r="B79" s="88" t="s">
        <v>36</v>
      </c>
      <c r="C79" s="25">
        <v>2832</v>
      </c>
      <c r="D79" s="27"/>
      <c r="E79" s="29"/>
      <c r="F79" s="31"/>
      <c r="G79" s="33"/>
      <c r="H79" s="22"/>
      <c r="I79" s="15">
        <f t="shared" si="2"/>
        <v>2832</v>
      </c>
      <c r="J79" s="80"/>
      <c r="K79" s="67"/>
      <c r="L79" s="67"/>
      <c r="M79" s="67">
        <f t="shared" si="3"/>
        <v>0</v>
      </c>
      <c r="N79" s="67"/>
      <c r="O79" s="67"/>
      <c r="P79" s="67"/>
      <c r="Q79" s="67">
        <v>2832</v>
      </c>
      <c r="R79" s="157"/>
      <c r="S79" s="157"/>
      <c r="T79" s="157"/>
      <c r="U79" s="157"/>
      <c r="V79" s="157"/>
      <c r="W79" s="157"/>
      <c r="X79" s="157"/>
    </row>
    <row r="80" spans="1:24" ht="12" customHeight="1">
      <c r="A80" s="87">
        <v>60</v>
      </c>
      <c r="B80" s="88" t="s">
        <v>38</v>
      </c>
      <c r="C80" s="45">
        <v>308</v>
      </c>
      <c r="D80" s="46"/>
      <c r="E80" s="47"/>
      <c r="F80" s="48"/>
      <c r="G80" s="49"/>
      <c r="H80" s="50"/>
      <c r="I80" s="15">
        <f t="shared" si="2"/>
        <v>308</v>
      </c>
      <c r="J80" s="80"/>
      <c r="K80" s="67"/>
      <c r="L80" s="67"/>
      <c r="M80" s="67">
        <f t="shared" si="3"/>
        <v>0</v>
      </c>
      <c r="N80" s="67"/>
      <c r="O80" s="67"/>
      <c r="P80" s="67"/>
      <c r="Q80" s="67">
        <v>308</v>
      </c>
      <c r="R80" s="157"/>
      <c r="S80" s="157"/>
      <c r="T80" s="157"/>
      <c r="U80" s="157"/>
      <c r="V80" s="157"/>
      <c r="W80" s="157"/>
      <c r="X80" s="157"/>
    </row>
    <row r="81" spans="1:24" ht="12.75">
      <c r="A81" s="79">
        <v>61</v>
      </c>
      <c r="B81" s="88" t="s">
        <v>110</v>
      </c>
      <c r="C81" s="25">
        <v>2655</v>
      </c>
      <c r="D81" s="27"/>
      <c r="E81" s="29"/>
      <c r="F81" s="31"/>
      <c r="G81" s="33"/>
      <c r="H81" s="22"/>
      <c r="I81" s="23">
        <f>SUM(C81:H81)</f>
        <v>2655</v>
      </c>
      <c r="J81" s="80"/>
      <c r="K81" s="67"/>
      <c r="L81" s="67"/>
      <c r="M81" s="67">
        <f aca="true" t="shared" si="4" ref="M81:M110">(K81/100*L81)</f>
        <v>0</v>
      </c>
      <c r="N81" s="67"/>
      <c r="O81" s="67"/>
      <c r="P81" s="67"/>
      <c r="Q81" s="67">
        <v>2655</v>
      </c>
      <c r="R81" s="157"/>
      <c r="S81" s="157"/>
      <c r="T81" s="157"/>
      <c r="U81" s="157"/>
      <c r="V81" s="157"/>
      <c r="W81" s="157"/>
      <c r="X81" s="157"/>
    </row>
    <row r="82" spans="1:24" ht="36">
      <c r="A82" s="111">
        <v>62</v>
      </c>
      <c r="B82" s="109" t="s">
        <v>120</v>
      </c>
      <c r="C82" s="45"/>
      <c r="D82" s="46"/>
      <c r="E82" s="47">
        <v>25494</v>
      </c>
      <c r="F82" s="48"/>
      <c r="G82" s="49"/>
      <c r="H82" s="50"/>
      <c r="I82" s="23">
        <f>SUM(C82:H82)</f>
        <v>25494</v>
      </c>
      <c r="J82" s="110" t="s">
        <v>232</v>
      </c>
      <c r="K82" s="67"/>
      <c r="L82" s="67"/>
      <c r="M82" s="67">
        <f t="shared" si="4"/>
        <v>0</v>
      </c>
      <c r="N82" s="67"/>
      <c r="O82" s="67"/>
      <c r="P82" s="67">
        <v>500</v>
      </c>
      <c r="Q82" s="67">
        <v>24994</v>
      </c>
      <c r="R82" s="157"/>
      <c r="S82" s="157"/>
      <c r="T82" s="157"/>
      <c r="U82" s="157"/>
      <c r="V82" s="157"/>
      <c r="W82" s="157"/>
      <c r="X82" s="157"/>
    </row>
    <row r="83" spans="1:24" ht="12.75">
      <c r="A83" s="100">
        <v>63</v>
      </c>
      <c r="B83" s="88" t="s">
        <v>45</v>
      </c>
      <c r="C83" s="24"/>
      <c r="D83" s="26">
        <v>1516</v>
      </c>
      <c r="E83" s="28"/>
      <c r="F83" s="30"/>
      <c r="G83" s="32"/>
      <c r="H83" s="21"/>
      <c r="I83" s="23">
        <f>SUM(C83:H83)</f>
        <v>1516</v>
      </c>
      <c r="J83" s="80"/>
      <c r="K83" s="67"/>
      <c r="L83" s="67"/>
      <c r="M83" s="67">
        <f t="shared" si="4"/>
        <v>0</v>
      </c>
      <c r="N83" s="67"/>
      <c r="O83" s="67"/>
      <c r="P83" s="67"/>
      <c r="Q83" s="67">
        <v>1516</v>
      </c>
      <c r="R83" s="157"/>
      <c r="S83" s="157"/>
      <c r="T83" s="157"/>
      <c r="U83" s="157"/>
      <c r="V83" s="157"/>
      <c r="W83" s="157"/>
      <c r="X83" s="157"/>
    </row>
    <row r="84" spans="1:24" ht="12.75">
      <c r="A84" s="79">
        <v>64</v>
      </c>
      <c r="B84" s="88" t="s">
        <v>123</v>
      </c>
      <c r="C84" s="45">
        <v>100</v>
      </c>
      <c r="D84" s="46"/>
      <c r="E84" s="47"/>
      <c r="F84" s="48"/>
      <c r="G84" s="49"/>
      <c r="H84" s="50"/>
      <c r="I84" s="23">
        <f>SUM(C84:H84)</f>
        <v>100</v>
      </c>
      <c r="J84" s="80"/>
      <c r="K84" s="67"/>
      <c r="L84" s="67"/>
      <c r="M84" s="67">
        <f t="shared" si="4"/>
        <v>0</v>
      </c>
      <c r="N84" s="67"/>
      <c r="O84" s="67"/>
      <c r="P84" s="67"/>
      <c r="Q84" s="67">
        <v>100</v>
      </c>
      <c r="R84" s="157"/>
      <c r="S84" s="157"/>
      <c r="T84" s="157"/>
      <c r="U84" s="157"/>
      <c r="V84" s="157"/>
      <c r="W84" s="157"/>
      <c r="X84" s="157"/>
    </row>
    <row r="85" spans="1:24" ht="12.75">
      <c r="A85" s="79">
        <v>65</v>
      </c>
      <c r="B85" s="88" t="s">
        <v>219</v>
      </c>
      <c r="C85" s="45"/>
      <c r="D85" s="46"/>
      <c r="E85" s="47">
        <v>43616</v>
      </c>
      <c r="F85" s="48"/>
      <c r="G85" s="49"/>
      <c r="H85" s="50"/>
      <c r="I85" s="23">
        <f aca="true" t="shared" si="5" ref="I85:I110">SUM(C85:H85)</f>
        <v>43616</v>
      </c>
      <c r="J85" s="3"/>
      <c r="K85" s="67"/>
      <c r="L85" s="67"/>
      <c r="M85" s="67">
        <f t="shared" si="4"/>
        <v>0</v>
      </c>
      <c r="N85" s="67"/>
      <c r="O85" s="67"/>
      <c r="P85" s="67"/>
      <c r="Q85" s="67">
        <v>43616</v>
      </c>
      <c r="R85" s="157"/>
      <c r="S85" s="157"/>
      <c r="T85" s="157"/>
      <c r="U85" s="157"/>
      <c r="V85" s="157"/>
      <c r="W85" s="157"/>
      <c r="X85" s="157"/>
    </row>
    <row r="86" spans="1:24" ht="25.5">
      <c r="A86" s="100">
        <v>66</v>
      </c>
      <c r="B86" s="88" t="s">
        <v>93</v>
      </c>
      <c r="C86" s="24"/>
      <c r="D86" s="26">
        <v>3384</v>
      </c>
      <c r="E86" s="28"/>
      <c r="F86" s="30"/>
      <c r="G86" s="32"/>
      <c r="H86" s="21"/>
      <c r="I86" s="23">
        <f t="shared" si="5"/>
        <v>3384</v>
      </c>
      <c r="J86" s="80"/>
      <c r="K86" s="67"/>
      <c r="L86" s="67"/>
      <c r="M86" s="67">
        <f t="shared" si="4"/>
        <v>0</v>
      </c>
      <c r="N86" s="67"/>
      <c r="O86" s="67"/>
      <c r="P86" s="67"/>
      <c r="Q86" s="67">
        <v>3384</v>
      </c>
      <c r="R86" s="157"/>
      <c r="S86" s="157"/>
      <c r="T86" s="157"/>
      <c r="U86" s="157"/>
      <c r="V86" s="157"/>
      <c r="W86" s="157"/>
      <c r="X86" s="157"/>
    </row>
    <row r="87" spans="1:24" ht="12.75">
      <c r="A87" s="79">
        <v>67</v>
      </c>
      <c r="B87" s="88" t="s">
        <v>101</v>
      </c>
      <c r="C87" s="24">
        <v>3618</v>
      </c>
      <c r="D87" s="26"/>
      <c r="E87" s="28"/>
      <c r="F87" s="30"/>
      <c r="G87" s="32"/>
      <c r="H87" s="21"/>
      <c r="I87" s="23">
        <f t="shared" si="5"/>
        <v>3618</v>
      </c>
      <c r="J87" s="80"/>
      <c r="K87" s="67"/>
      <c r="L87" s="67"/>
      <c r="M87" s="67">
        <f t="shared" si="4"/>
        <v>0</v>
      </c>
      <c r="N87" s="67"/>
      <c r="O87" s="67"/>
      <c r="P87" s="67"/>
      <c r="Q87" s="67">
        <v>3618</v>
      </c>
      <c r="R87" s="157"/>
      <c r="S87" s="157"/>
      <c r="T87" s="157"/>
      <c r="U87" s="157"/>
      <c r="V87" s="157"/>
      <c r="W87" s="157"/>
      <c r="X87" s="157"/>
    </row>
    <row r="88" spans="1:24" ht="12.75">
      <c r="A88" s="79">
        <v>68.01</v>
      </c>
      <c r="B88" s="88" t="s">
        <v>172</v>
      </c>
      <c r="C88" s="24"/>
      <c r="D88" s="26"/>
      <c r="E88" s="28">
        <v>32817</v>
      </c>
      <c r="F88" s="30"/>
      <c r="G88" s="32"/>
      <c r="H88" s="21"/>
      <c r="I88" s="23">
        <f t="shared" si="5"/>
        <v>32817</v>
      </c>
      <c r="J88" s="42"/>
      <c r="K88" s="67"/>
      <c r="L88" s="67"/>
      <c r="M88" s="67">
        <f t="shared" si="4"/>
        <v>0</v>
      </c>
      <c r="N88" s="67"/>
      <c r="O88" s="67"/>
      <c r="P88" s="67">
        <v>2800</v>
      </c>
      <c r="Q88" s="67">
        <v>30017</v>
      </c>
      <c r="R88" s="157"/>
      <c r="S88" s="157"/>
      <c r="T88" s="157"/>
      <c r="U88" s="157"/>
      <c r="V88" s="157"/>
      <c r="W88" s="157"/>
      <c r="X88" s="157"/>
    </row>
    <row r="89" spans="1:24" ht="12.75">
      <c r="A89" s="79">
        <v>68.02</v>
      </c>
      <c r="B89" s="88" t="s">
        <v>72</v>
      </c>
      <c r="C89" s="24"/>
      <c r="D89" s="26"/>
      <c r="E89" s="28">
        <v>10017</v>
      </c>
      <c r="F89" s="30"/>
      <c r="G89" s="32"/>
      <c r="H89" s="21"/>
      <c r="I89" s="23">
        <f t="shared" si="5"/>
        <v>10017</v>
      </c>
      <c r="J89" s="42"/>
      <c r="K89" s="67"/>
      <c r="L89" s="67"/>
      <c r="M89" s="67">
        <f t="shared" si="4"/>
        <v>0</v>
      </c>
      <c r="N89" s="67"/>
      <c r="O89" s="67"/>
      <c r="P89" s="67"/>
      <c r="Q89" s="67">
        <v>10017</v>
      </c>
      <c r="R89" s="157"/>
      <c r="S89" s="157"/>
      <c r="T89" s="157"/>
      <c r="U89" s="157"/>
      <c r="V89" s="157"/>
      <c r="W89" s="157"/>
      <c r="X89" s="157"/>
    </row>
    <row r="90" spans="1:24" ht="25.5">
      <c r="A90" s="100">
        <v>68</v>
      </c>
      <c r="B90" s="88" t="s">
        <v>173</v>
      </c>
      <c r="C90" s="25"/>
      <c r="D90" s="27"/>
      <c r="E90" s="29">
        <v>2832</v>
      </c>
      <c r="F90" s="31"/>
      <c r="G90" s="33"/>
      <c r="H90" s="22"/>
      <c r="I90" s="23">
        <f t="shared" si="5"/>
        <v>2832</v>
      </c>
      <c r="J90" s="104" t="s">
        <v>221</v>
      </c>
      <c r="K90" s="67"/>
      <c r="L90" s="67"/>
      <c r="M90" s="67">
        <f t="shared" si="4"/>
        <v>0</v>
      </c>
      <c r="N90" s="67"/>
      <c r="O90" s="67"/>
      <c r="P90" s="67"/>
      <c r="Q90" s="67">
        <v>2832</v>
      </c>
      <c r="R90" s="157" t="s">
        <v>152</v>
      </c>
      <c r="S90" s="157"/>
      <c r="T90" s="157"/>
      <c r="U90" s="157"/>
      <c r="V90" s="157"/>
      <c r="W90" s="157"/>
      <c r="X90" s="157"/>
    </row>
    <row r="91" spans="1:24" ht="12.75">
      <c r="A91" s="79">
        <v>69</v>
      </c>
      <c r="B91" s="88" t="s">
        <v>46</v>
      </c>
      <c r="C91" s="24"/>
      <c r="D91" s="26"/>
      <c r="E91" s="28">
        <v>7344</v>
      </c>
      <c r="F91" s="30"/>
      <c r="G91" s="32"/>
      <c r="H91" s="21"/>
      <c r="I91" s="23">
        <f t="shared" si="5"/>
        <v>7344</v>
      </c>
      <c r="J91" s="42"/>
      <c r="K91" s="67"/>
      <c r="L91" s="67"/>
      <c r="M91" s="67">
        <f t="shared" si="4"/>
        <v>0</v>
      </c>
      <c r="N91" s="67"/>
      <c r="O91" s="67"/>
      <c r="P91" s="67"/>
      <c r="Q91" s="67">
        <v>7344</v>
      </c>
      <c r="R91" s="157"/>
      <c r="S91" s="157"/>
      <c r="T91" s="157"/>
      <c r="U91" s="157"/>
      <c r="V91" s="157"/>
      <c r="W91" s="157"/>
      <c r="X91" s="157"/>
    </row>
    <row r="92" spans="1:24" ht="12.75">
      <c r="A92" s="111">
        <v>70</v>
      </c>
      <c r="B92" s="89" t="s">
        <v>104</v>
      </c>
      <c r="C92" s="24"/>
      <c r="D92" s="26"/>
      <c r="E92" s="28">
        <v>6750</v>
      </c>
      <c r="F92" s="30"/>
      <c r="G92" s="32"/>
      <c r="H92" s="21"/>
      <c r="I92" s="23">
        <f t="shared" si="5"/>
        <v>6750</v>
      </c>
      <c r="J92" s="77" t="s">
        <v>220</v>
      </c>
      <c r="K92" s="67"/>
      <c r="L92" s="67"/>
      <c r="M92" s="67">
        <f t="shared" si="4"/>
        <v>0</v>
      </c>
      <c r="N92" s="67"/>
      <c r="O92" s="67"/>
      <c r="P92" s="67">
        <v>6750</v>
      </c>
      <c r="Q92" s="67"/>
      <c r="R92" s="157"/>
      <c r="S92" s="157"/>
      <c r="T92" s="157"/>
      <c r="U92" s="157"/>
      <c r="V92" s="157"/>
      <c r="W92" s="157"/>
      <c r="X92" s="157"/>
    </row>
    <row r="93" spans="1:24" ht="12.75">
      <c r="A93" s="79">
        <v>71</v>
      </c>
      <c r="B93" s="88" t="s">
        <v>55</v>
      </c>
      <c r="C93" s="24">
        <v>534</v>
      </c>
      <c r="D93" s="26"/>
      <c r="E93" s="28"/>
      <c r="F93" s="30"/>
      <c r="G93" s="32"/>
      <c r="H93" s="21"/>
      <c r="I93" s="23">
        <f t="shared" si="5"/>
        <v>534</v>
      </c>
      <c r="J93" s="80"/>
      <c r="K93" s="67"/>
      <c r="L93" s="67"/>
      <c r="M93" s="67">
        <f t="shared" si="4"/>
        <v>0</v>
      </c>
      <c r="N93" s="67"/>
      <c r="O93" s="67"/>
      <c r="P93" s="67"/>
      <c r="Q93" s="67">
        <v>534</v>
      </c>
      <c r="R93" s="157"/>
      <c r="S93" s="157"/>
      <c r="T93" s="157"/>
      <c r="U93" s="157"/>
      <c r="V93" s="157"/>
      <c r="W93" s="157"/>
      <c r="X93" s="157"/>
    </row>
    <row r="94" spans="1:24" ht="12.75">
      <c r="A94" s="79">
        <v>72</v>
      </c>
      <c r="B94" s="88" t="s">
        <v>56</v>
      </c>
      <c r="C94" s="24">
        <v>66</v>
      </c>
      <c r="D94" s="26"/>
      <c r="E94" s="28"/>
      <c r="F94" s="30"/>
      <c r="G94" s="32"/>
      <c r="H94" s="21"/>
      <c r="I94" s="23">
        <f t="shared" si="5"/>
        <v>66</v>
      </c>
      <c r="J94" s="80"/>
      <c r="K94" s="67"/>
      <c r="L94" s="67"/>
      <c r="M94" s="67">
        <f t="shared" si="4"/>
        <v>0</v>
      </c>
      <c r="N94" s="67"/>
      <c r="O94" s="67"/>
      <c r="P94" s="67"/>
      <c r="Q94" s="67">
        <v>66</v>
      </c>
      <c r="R94" s="157"/>
      <c r="S94" s="157"/>
      <c r="T94" s="157"/>
      <c r="U94" s="157"/>
      <c r="V94" s="157"/>
      <c r="W94" s="157"/>
      <c r="X94" s="157"/>
    </row>
    <row r="95" spans="1:24" ht="12.75">
      <c r="A95" s="100">
        <v>73</v>
      </c>
      <c r="B95" s="88" t="s">
        <v>21</v>
      </c>
      <c r="C95" s="24"/>
      <c r="D95" s="26"/>
      <c r="E95" s="28">
        <v>4503</v>
      </c>
      <c r="F95" s="30"/>
      <c r="G95" s="32"/>
      <c r="H95" s="21"/>
      <c r="I95" s="23">
        <f t="shared" si="5"/>
        <v>4503</v>
      </c>
      <c r="J95" s="80"/>
      <c r="K95" s="67"/>
      <c r="L95" s="67"/>
      <c r="M95" s="67">
        <f t="shared" si="4"/>
        <v>0</v>
      </c>
      <c r="N95" s="67"/>
      <c r="O95" s="67"/>
      <c r="P95" s="67"/>
      <c r="Q95" s="67">
        <v>4503</v>
      </c>
      <c r="R95" s="157"/>
      <c r="S95" s="157"/>
      <c r="T95" s="157"/>
      <c r="U95" s="157"/>
      <c r="V95" s="157"/>
      <c r="W95" s="157"/>
      <c r="X95" s="157"/>
    </row>
    <row r="96" spans="1:24" ht="12.75">
      <c r="A96" s="100">
        <v>74</v>
      </c>
      <c r="B96" s="88" t="s">
        <v>18</v>
      </c>
      <c r="C96" s="24"/>
      <c r="D96" s="26">
        <v>3500</v>
      </c>
      <c r="E96" s="28"/>
      <c r="F96" s="30"/>
      <c r="G96" s="32"/>
      <c r="H96" s="21"/>
      <c r="I96" s="23">
        <f t="shared" si="5"/>
        <v>3500</v>
      </c>
      <c r="J96" s="114" t="s">
        <v>231</v>
      </c>
      <c r="K96" s="67"/>
      <c r="L96" s="67"/>
      <c r="M96" s="67">
        <f t="shared" si="4"/>
        <v>0</v>
      </c>
      <c r="N96" s="67"/>
      <c r="O96" s="67"/>
      <c r="P96" s="67"/>
      <c r="Q96" s="67">
        <v>3500</v>
      </c>
      <c r="R96" s="157" t="s">
        <v>161</v>
      </c>
      <c r="S96" s="157"/>
      <c r="T96" s="157"/>
      <c r="U96" s="157"/>
      <c r="V96" s="157"/>
      <c r="W96" s="157"/>
      <c r="X96" s="157"/>
    </row>
    <row r="97" spans="1:24" ht="12.75">
      <c r="A97" s="79">
        <v>75</v>
      </c>
      <c r="B97" s="88" t="s">
        <v>105</v>
      </c>
      <c r="C97" s="24">
        <v>2987</v>
      </c>
      <c r="D97" s="26"/>
      <c r="E97" s="28"/>
      <c r="F97" s="30"/>
      <c r="G97" s="32"/>
      <c r="H97" s="21"/>
      <c r="I97" s="23">
        <f t="shared" si="5"/>
        <v>2987</v>
      </c>
      <c r="J97" s="80"/>
      <c r="K97" s="67"/>
      <c r="L97" s="67">
        <v>100</v>
      </c>
      <c r="M97" s="67">
        <f t="shared" si="4"/>
        <v>0</v>
      </c>
      <c r="N97" s="67"/>
      <c r="O97" s="67"/>
      <c r="P97" s="67"/>
      <c r="Q97" s="67">
        <v>2987</v>
      </c>
      <c r="R97" s="157"/>
      <c r="S97" s="157"/>
      <c r="T97" s="157"/>
      <c r="U97" s="157"/>
      <c r="V97" s="157"/>
      <c r="W97" s="157"/>
      <c r="X97" s="157"/>
    </row>
    <row r="98" spans="1:24" ht="25.5">
      <c r="A98" s="79">
        <v>76</v>
      </c>
      <c r="B98" s="88" t="s">
        <v>174</v>
      </c>
      <c r="C98" s="45"/>
      <c r="D98" s="46">
        <v>21306</v>
      </c>
      <c r="E98" s="47"/>
      <c r="F98" s="48"/>
      <c r="G98" s="49"/>
      <c r="H98" s="50"/>
      <c r="I98" s="23">
        <f t="shared" si="5"/>
        <v>21306</v>
      </c>
      <c r="J98" s="80"/>
      <c r="K98" s="67"/>
      <c r="L98" s="67"/>
      <c r="M98" s="67">
        <f t="shared" si="4"/>
        <v>0</v>
      </c>
      <c r="N98" s="67"/>
      <c r="O98" s="67"/>
      <c r="P98" s="67"/>
      <c r="Q98" s="67">
        <v>21306</v>
      </c>
      <c r="R98" s="157"/>
      <c r="S98" s="157"/>
      <c r="T98" s="157"/>
      <c r="U98" s="157"/>
      <c r="V98" s="157"/>
      <c r="W98" s="157"/>
      <c r="X98" s="157"/>
    </row>
    <row r="99" spans="1:24" ht="12.75">
      <c r="A99" s="100">
        <v>77</v>
      </c>
      <c r="B99" s="88" t="s">
        <v>16</v>
      </c>
      <c r="C99" s="24"/>
      <c r="D99" s="26">
        <v>3906</v>
      </c>
      <c r="E99" s="28"/>
      <c r="F99" s="30"/>
      <c r="G99" s="32"/>
      <c r="H99" s="21"/>
      <c r="I99" s="23">
        <f t="shared" si="5"/>
        <v>3906</v>
      </c>
      <c r="J99" s="80"/>
      <c r="K99" s="67"/>
      <c r="L99" s="67"/>
      <c r="M99" s="67">
        <f t="shared" si="4"/>
        <v>0</v>
      </c>
      <c r="N99" s="67"/>
      <c r="O99" s="67"/>
      <c r="P99" s="67"/>
      <c r="Q99" s="67">
        <v>3906</v>
      </c>
      <c r="R99" s="157"/>
      <c r="S99" s="157"/>
      <c r="T99" s="157"/>
      <c r="U99" s="157"/>
      <c r="V99" s="157"/>
      <c r="W99" s="157"/>
      <c r="X99" s="157"/>
    </row>
    <row r="100" spans="1:24" ht="25.5">
      <c r="A100" s="79">
        <v>78</v>
      </c>
      <c r="B100" s="88" t="s">
        <v>175</v>
      </c>
      <c r="C100" s="25">
        <v>190</v>
      </c>
      <c r="D100" s="27"/>
      <c r="E100" s="29"/>
      <c r="F100" s="31"/>
      <c r="G100" s="33"/>
      <c r="H100" s="22"/>
      <c r="I100" s="23">
        <f t="shared" si="5"/>
        <v>190</v>
      </c>
      <c r="J100" s="80"/>
      <c r="K100" s="67"/>
      <c r="L100" s="67"/>
      <c r="M100" s="67">
        <f t="shared" si="4"/>
        <v>0</v>
      </c>
      <c r="N100" s="67"/>
      <c r="O100" s="67"/>
      <c r="P100" s="67"/>
      <c r="Q100" s="67">
        <v>190</v>
      </c>
      <c r="R100" s="157"/>
      <c r="S100" s="157"/>
      <c r="T100" s="157"/>
      <c r="U100" s="157"/>
      <c r="V100" s="157"/>
      <c r="W100" s="157"/>
      <c r="X100" s="157"/>
    </row>
    <row r="101" spans="1:24" ht="25.5">
      <c r="A101" s="79">
        <v>79</v>
      </c>
      <c r="B101" s="88" t="s">
        <v>176</v>
      </c>
      <c r="C101" s="45"/>
      <c r="D101" s="46"/>
      <c r="E101" s="47">
        <v>48313</v>
      </c>
      <c r="F101" s="48"/>
      <c r="G101" s="49"/>
      <c r="H101" s="50"/>
      <c r="I101" s="23">
        <f t="shared" si="5"/>
        <v>48313</v>
      </c>
      <c r="J101" s="80"/>
      <c r="K101" s="67"/>
      <c r="L101" s="67">
        <v>100</v>
      </c>
      <c r="M101" s="67">
        <f t="shared" si="4"/>
        <v>0</v>
      </c>
      <c r="N101" s="67"/>
      <c r="O101" s="67"/>
      <c r="P101" s="67"/>
      <c r="Q101" s="67">
        <v>48313</v>
      </c>
      <c r="R101" s="157"/>
      <c r="S101" s="157"/>
      <c r="T101" s="157"/>
      <c r="U101" s="157"/>
      <c r="V101" s="157"/>
      <c r="W101" s="157"/>
      <c r="X101" s="157"/>
    </row>
    <row r="102" spans="1:24" ht="12.75">
      <c r="A102" s="79">
        <v>80</v>
      </c>
      <c r="B102" s="88" t="s">
        <v>125</v>
      </c>
      <c r="C102" s="45"/>
      <c r="D102" s="46"/>
      <c r="E102" s="47">
        <v>47834</v>
      </c>
      <c r="F102" s="48"/>
      <c r="G102" s="49"/>
      <c r="H102" s="50"/>
      <c r="I102" s="23">
        <f t="shared" si="5"/>
        <v>47834</v>
      </c>
      <c r="J102" s="80"/>
      <c r="K102" s="67"/>
      <c r="L102" s="67">
        <v>100</v>
      </c>
      <c r="M102" s="67">
        <f t="shared" si="4"/>
        <v>0</v>
      </c>
      <c r="N102" s="67"/>
      <c r="O102" s="67"/>
      <c r="P102" s="67"/>
      <c r="Q102" s="67">
        <v>47834</v>
      </c>
      <c r="R102" s="157"/>
      <c r="S102" s="157"/>
      <c r="T102" s="157"/>
      <c r="U102" s="157"/>
      <c r="V102" s="157"/>
      <c r="W102" s="157"/>
      <c r="X102" s="157"/>
    </row>
    <row r="103" spans="1:24" ht="25.5">
      <c r="A103" s="79">
        <v>81</v>
      </c>
      <c r="B103" s="88" t="s">
        <v>127</v>
      </c>
      <c r="C103" s="45"/>
      <c r="D103" s="46"/>
      <c r="E103" s="47">
        <v>39329</v>
      </c>
      <c r="F103" s="48"/>
      <c r="G103" s="49"/>
      <c r="H103" s="50"/>
      <c r="I103" s="23">
        <f t="shared" si="5"/>
        <v>39329</v>
      </c>
      <c r="J103" s="44"/>
      <c r="K103" s="67"/>
      <c r="L103" s="67"/>
      <c r="M103" s="67">
        <f t="shared" si="4"/>
        <v>0</v>
      </c>
      <c r="N103" s="67"/>
      <c r="O103" s="67"/>
      <c r="P103" s="67"/>
      <c r="Q103" s="67">
        <v>39329</v>
      </c>
      <c r="R103" s="157"/>
      <c r="S103" s="157"/>
      <c r="T103" s="157"/>
      <c r="U103" s="157"/>
      <c r="V103" s="157"/>
      <c r="W103" s="157"/>
      <c r="X103" s="157"/>
    </row>
    <row r="104" spans="1:24" ht="25.5">
      <c r="A104" s="79">
        <v>82</v>
      </c>
      <c r="B104" s="88" t="s">
        <v>177</v>
      </c>
      <c r="C104" s="25">
        <v>41677</v>
      </c>
      <c r="D104" s="27"/>
      <c r="E104" s="29"/>
      <c r="F104" s="31"/>
      <c r="G104" s="33"/>
      <c r="H104" s="22"/>
      <c r="I104" s="23">
        <f t="shared" si="5"/>
        <v>41677</v>
      </c>
      <c r="J104" s="121" t="s">
        <v>252</v>
      </c>
      <c r="K104" s="67"/>
      <c r="L104" s="67">
        <v>100</v>
      </c>
      <c r="M104" s="67">
        <f t="shared" si="4"/>
        <v>0</v>
      </c>
      <c r="N104" s="67"/>
      <c r="O104" s="67"/>
      <c r="P104" s="67"/>
      <c r="Q104" s="67">
        <v>41677</v>
      </c>
      <c r="R104" s="157"/>
      <c r="S104" s="157"/>
      <c r="T104" s="157"/>
      <c r="U104" s="157"/>
      <c r="V104" s="157"/>
      <c r="W104" s="157"/>
      <c r="X104" s="157"/>
    </row>
    <row r="105" spans="1:24" ht="12.75">
      <c r="A105" s="79">
        <v>83</v>
      </c>
      <c r="B105" s="88" t="s">
        <v>63</v>
      </c>
      <c r="C105" s="25">
        <v>7649</v>
      </c>
      <c r="D105" s="27"/>
      <c r="E105" s="29"/>
      <c r="F105" s="31"/>
      <c r="G105" s="33"/>
      <c r="H105" s="22"/>
      <c r="I105" s="23">
        <f t="shared" si="5"/>
        <v>7649</v>
      </c>
      <c r="J105" s="80"/>
      <c r="K105" s="67"/>
      <c r="L105" s="67"/>
      <c r="M105" s="67">
        <f t="shared" si="4"/>
        <v>0</v>
      </c>
      <c r="N105" s="67"/>
      <c r="O105" s="67"/>
      <c r="P105" s="67"/>
      <c r="Q105" s="67">
        <v>7649</v>
      </c>
      <c r="R105" s="157" t="s">
        <v>186</v>
      </c>
      <c r="S105" s="157"/>
      <c r="T105" s="157"/>
      <c r="U105" s="157"/>
      <c r="V105" s="157"/>
      <c r="W105" s="157"/>
      <c r="X105" s="157"/>
    </row>
    <row r="106" spans="1:24" ht="12.75">
      <c r="A106" s="79">
        <v>84</v>
      </c>
      <c r="B106" s="88" t="s">
        <v>62</v>
      </c>
      <c r="C106" s="25"/>
      <c r="D106" s="27"/>
      <c r="E106" s="29">
        <v>71284</v>
      </c>
      <c r="F106" s="31"/>
      <c r="G106" s="33"/>
      <c r="H106" s="22"/>
      <c r="I106" s="23">
        <f t="shared" si="5"/>
        <v>71284</v>
      </c>
      <c r="J106" s="80"/>
      <c r="K106" s="67"/>
      <c r="L106" s="67">
        <v>100</v>
      </c>
      <c r="M106" s="67">
        <f t="shared" si="4"/>
        <v>0</v>
      </c>
      <c r="N106" s="67"/>
      <c r="O106" s="67"/>
      <c r="P106" s="67"/>
      <c r="Q106" s="67">
        <v>71284</v>
      </c>
      <c r="R106" s="157"/>
      <c r="S106" s="157"/>
      <c r="T106" s="157"/>
      <c r="U106" s="157"/>
      <c r="V106" s="157"/>
      <c r="W106" s="157"/>
      <c r="X106" s="157"/>
    </row>
    <row r="107" spans="1:24" ht="12.75">
      <c r="A107" s="100">
        <v>85</v>
      </c>
      <c r="B107" s="88" t="s">
        <v>64</v>
      </c>
      <c r="C107" s="25"/>
      <c r="D107" s="27"/>
      <c r="E107" s="29">
        <v>2592</v>
      </c>
      <c r="F107" s="31"/>
      <c r="G107" s="33"/>
      <c r="H107" s="22"/>
      <c r="I107" s="23">
        <f t="shared" si="5"/>
        <v>2592</v>
      </c>
      <c r="J107" s="80"/>
      <c r="K107" s="67"/>
      <c r="L107" s="67"/>
      <c r="M107" s="67">
        <f t="shared" si="4"/>
        <v>0</v>
      </c>
      <c r="N107" s="67"/>
      <c r="O107" s="67"/>
      <c r="P107" s="67"/>
      <c r="Q107" s="67">
        <v>2592</v>
      </c>
      <c r="R107" s="157"/>
      <c r="S107" s="157"/>
      <c r="T107" s="157"/>
      <c r="U107" s="157"/>
      <c r="V107" s="157"/>
      <c r="W107" s="157"/>
      <c r="X107" s="157"/>
    </row>
    <row r="108" spans="1:24" ht="12.75">
      <c r="A108" s="79">
        <v>86</v>
      </c>
      <c r="B108" s="91" t="s">
        <v>130</v>
      </c>
      <c r="C108" s="25"/>
      <c r="D108" s="27"/>
      <c r="E108" s="29">
        <v>13844</v>
      </c>
      <c r="F108" s="31"/>
      <c r="G108" s="33"/>
      <c r="H108" s="22"/>
      <c r="I108" s="23">
        <f t="shared" si="5"/>
        <v>13844</v>
      </c>
      <c r="J108" s="80"/>
      <c r="K108" s="67"/>
      <c r="L108" s="67"/>
      <c r="M108" s="67">
        <f t="shared" si="4"/>
        <v>0</v>
      </c>
      <c r="N108" s="67"/>
      <c r="O108" s="67"/>
      <c r="P108" s="67">
        <v>4000</v>
      </c>
      <c r="Q108" s="67">
        <v>9844</v>
      </c>
      <c r="R108" s="157" t="s">
        <v>153</v>
      </c>
      <c r="S108" s="157"/>
      <c r="T108" s="157"/>
      <c r="U108" s="157"/>
      <c r="V108" s="157"/>
      <c r="W108" s="157"/>
      <c r="X108" s="157"/>
    </row>
    <row r="109" spans="1:24" ht="12.75">
      <c r="A109" s="79">
        <v>87</v>
      </c>
      <c r="B109" s="88" t="s">
        <v>111</v>
      </c>
      <c r="C109" s="25"/>
      <c r="D109" s="27"/>
      <c r="E109" s="29">
        <v>36028</v>
      </c>
      <c r="F109" s="31"/>
      <c r="G109" s="33"/>
      <c r="H109" s="22"/>
      <c r="I109" s="23">
        <f t="shared" si="5"/>
        <v>36028</v>
      </c>
      <c r="J109" s="80"/>
      <c r="K109" s="67"/>
      <c r="L109" s="67">
        <v>100</v>
      </c>
      <c r="M109" s="67">
        <f t="shared" si="4"/>
        <v>0</v>
      </c>
      <c r="N109" s="67"/>
      <c r="O109" s="67"/>
      <c r="P109" s="67"/>
      <c r="Q109" s="67">
        <v>36028</v>
      </c>
      <c r="R109" s="157"/>
      <c r="S109" s="157"/>
      <c r="T109" s="157"/>
      <c r="U109" s="157"/>
      <c r="V109" s="157"/>
      <c r="W109" s="157"/>
      <c r="X109" s="157"/>
    </row>
    <row r="110" spans="1:24" ht="12.75">
      <c r="A110" s="79">
        <v>88</v>
      </c>
      <c r="B110" s="88" t="s">
        <v>65</v>
      </c>
      <c r="C110" s="25"/>
      <c r="D110" s="27">
        <v>6073</v>
      </c>
      <c r="E110" s="29"/>
      <c r="F110" s="31"/>
      <c r="G110" s="33"/>
      <c r="H110" s="22"/>
      <c r="I110" s="23">
        <f t="shared" si="5"/>
        <v>6073</v>
      </c>
      <c r="J110" s="80"/>
      <c r="K110" s="67"/>
      <c r="L110" s="67"/>
      <c r="M110" s="67">
        <f t="shared" si="4"/>
        <v>0</v>
      </c>
      <c r="N110" s="67"/>
      <c r="O110" s="67"/>
      <c r="P110" s="67"/>
      <c r="Q110" s="67">
        <v>6073</v>
      </c>
      <c r="R110" s="157"/>
      <c r="S110" s="157"/>
      <c r="T110" s="157"/>
      <c r="U110" s="157"/>
      <c r="V110" s="157"/>
      <c r="W110" s="157"/>
      <c r="X110" s="157"/>
    </row>
    <row r="111" spans="1:24" ht="12.75">
      <c r="A111" s="79">
        <v>89</v>
      </c>
      <c r="B111" s="88" t="s">
        <v>67</v>
      </c>
      <c r="C111" s="25">
        <v>1084</v>
      </c>
      <c r="D111" s="27"/>
      <c r="E111" s="29"/>
      <c r="F111" s="31"/>
      <c r="G111" s="33"/>
      <c r="H111" s="22"/>
      <c r="I111" s="62">
        <f>SUM(C111:H111)</f>
        <v>1084</v>
      </c>
      <c r="J111" s="80"/>
      <c r="K111" s="67"/>
      <c r="L111" s="67"/>
      <c r="M111" s="67">
        <f aca="true" t="shared" si="6" ref="M111:M153">(K111/100*L111)</f>
        <v>0</v>
      </c>
      <c r="N111" s="67"/>
      <c r="O111" s="67"/>
      <c r="P111" s="67"/>
      <c r="Q111" s="67">
        <v>1084</v>
      </c>
      <c r="R111" s="157"/>
      <c r="S111" s="157"/>
      <c r="T111" s="157"/>
      <c r="U111" s="157"/>
      <c r="V111" s="157"/>
      <c r="W111" s="157"/>
      <c r="X111" s="157"/>
    </row>
    <row r="112" spans="1:24" ht="12.75">
      <c r="A112" s="79">
        <v>90</v>
      </c>
      <c r="B112" s="88" t="s">
        <v>50</v>
      </c>
      <c r="C112" s="24"/>
      <c r="D112" s="26"/>
      <c r="E112" s="28">
        <v>17718</v>
      </c>
      <c r="F112" s="30"/>
      <c r="G112" s="32"/>
      <c r="H112" s="21"/>
      <c r="I112" s="62">
        <f aca="true" t="shared" si="7" ref="I112:I135">SUM(C112:H112)</f>
        <v>17718</v>
      </c>
      <c r="J112" s="80"/>
      <c r="K112" s="67"/>
      <c r="L112" s="67">
        <v>100</v>
      </c>
      <c r="M112" s="67">
        <f t="shared" si="6"/>
        <v>0</v>
      </c>
      <c r="N112" s="67"/>
      <c r="O112" s="67"/>
      <c r="P112" s="67"/>
      <c r="Q112" s="67">
        <v>17718</v>
      </c>
      <c r="R112" s="157"/>
      <c r="S112" s="157"/>
      <c r="T112" s="157"/>
      <c r="U112" s="157"/>
      <c r="V112" s="157"/>
      <c r="W112" s="157"/>
      <c r="X112" s="157"/>
    </row>
    <row r="113" spans="1:24" ht="12.75">
      <c r="A113" s="79">
        <v>91</v>
      </c>
      <c r="B113" s="88" t="s">
        <v>102</v>
      </c>
      <c r="C113" s="24">
        <v>381</v>
      </c>
      <c r="D113" s="26"/>
      <c r="E113" s="28"/>
      <c r="F113" s="30"/>
      <c r="G113" s="32"/>
      <c r="H113" s="21"/>
      <c r="I113" s="62">
        <f t="shared" si="7"/>
        <v>381</v>
      </c>
      <c r="J113" s="80"/>
      <c r="K113" s="67"/>
      <c r="L113" s="67"/>
      <c r="M113" s="67">
        <f t="shared" si="6"/>
        <v>0</v>
      </c>
      <c r="N113" s="67"/>
      <c r="O113" s="67"/>
      <c r="P113" s="67"/>
      <c r="Q113" s="67">
        <v>381</v>
      </c>
      <c r="R113" s="157"/>
      <c r="S113" s="157"/>
      <c r="T113" s="157"/>
      <c r="U113" s="157"/>
      <c r="V113" s="157"/>
      <c r="W113" s="157"/>
      <c r="X113" s="157"/>
    </row>
    <row r="114" spans="1:24" ht="12.75">
      <c r="A114" s="100">
        <v>92</v>
      </c>
      <c r="B114" s="88" t="s">
        <v>112</v>
      </c>
      <c r="C114" s="25"/>
      <c r="D114" s="27">
        <v>3265</v>
      </c>
      <c r="E114" s="29"/>
      <c r="F114" s="31"/>
      <c r="G114" s="33"/>
      <c r="H114" s="22"/>
      <c r="I114" s="62">
        <f t="shared" si="7"/>
        <v>3265</v>
      </c>
      <c r="J114" s="80"/>
      <c r="K114" s="67"/>
      <c r="L114" s="67"/>
      <c r="M114" s="67">
        <f t="shared" si="6"/>
        <v>0</v>
      </c>
      <c r="N114" s="67"/>
      <c r="O114" s="67"/>
      <c r="P114" s="67"/>
      <c r="Q114" s="67">
        <v>3265</v>
      </c>
      <c r="R114" s="157"/>
      <c r="S114" s="157"/>
      <c r="T114" s="157"/>
      <c r="U114" s="157"/>
      <c r="V114" s="157"/>
      <c r="W114" s="157"/>
      <c r="X114" s="157"/>
    </row>
    <row r="115" spans="1:24" ht="12.75">
      <c r="A115" s="79">
        <v>93</v>
      </c>
      <c r="B115" s="88" t="s">
        <v>114</v>
      </c>
      <c r="C115" s="25">
        <v>5410</v>
      </c>
      <c r="D115" s="27"/>
      <c r="E115" s="29"/>
      <c r="F115" s="31"/>
      <c r="G115" s="33"/>
      <c r="H115" s="22"/>
      <c r="I115" s="62">
        <f t="shared" si="7"/>
        <v>5410</v>
      </c>
      <c r="J115" s="80"/>
      <c r="K115" s="67"/>
      <c r="L115" s="67"/>
      <c r="M115" s="67">
        <f t="shared" si="6"/>
        <v>0</v>
      </c>
      <c r="N115" s="67"/>
      <c r="O115" s="67"/>
      <c r="P115" s="67"/>
      <c r="Q115" s="67">
        <v>5410</v>
      </c>
      <c r="R115" s="157"/>
      <c r="S115" s="157"/>
      <c r="T115" s="157"/>
      <c r="U115" s="157"/>
      <c r="V115" s="157"/>
      <c r="W115" s="157"/>
      <c r="X115" s="157"/>
    </row>
    <row r="116" spans="1:24" ht="25.5">
      <c r="A116" s="79">
        <v>94</v>
      </c>
      <c r="B116" s="88" t="s">
        <v>121</v>
      </c>
      <c r="C116" s="45">
        <v>319</v>
      </c>
      <c r="D116" s="46"/>
      <c r="E116" s="47"/>
      <c r="F116" s="48"/>
      <c r="G116" s="49"/>
      <c r="H116" s="50"/>
      <c r="I116" s="62">
        <f t="shared" si="7"/>
        <v>319</v>
      </c>
      <c r="J116" s="80"/>
      <c r="K116" s="67"/>
      <c r="L116" s="67"/>
      <c r="M116" s="67">
        <f t="shared" si="6"/>
        <v>0</v>
      </c>
      <c r="N116" s="67"/>
      <c r="O116" s="67"/>
      <c r="P116" s="67"/>
      <c r="Q116" s="67">
        <v>319</v>
      </c>
      <c r="R116" s="157"/>
      <c r="S116" s="157"/>
      <c r="T116" s="157"/>
      <c r="U116" s="157"/>
      <c r="V116" s="157"/>
      <c r="W116" s="157"/>
      <c r="X116" s="157"/>
    </row>
    <row r="117" spans="1:24" ht="12.75">
      <c r="A117" s="79">
        <v>95</v>
      </c>
      <c r="B117" s="88" t="s">
        <v>52</v>
      </c>
      <c r="C117" s="24">
        <v>198</v>
      </c>
      <c r="D117" s="26"/>
      <c r="E117" s="28"/>
      <c r="F117" s="30"/>
      <c r="G117" s="32"/>
      <c r="H117" s="21"/>
      <c r="I117" s="62">
        <f t="shared" si="7"/>
        <v>198</v>
      </c>
      <c r="J117" s="80"/>
      <c r="K117" s="67"/>
      <c r="L117" s="67">
        <v>100</v>
      </c>
      <c r="M117" s="67">
        <f t="shared" si="6"/>
        <v>0</v>
      </c>
      <c r="N117" s="67"/>
      <c r="O117" s="67"/>
      <c r="P117" s="67"/>
      <c r="Q117" s="67">
        <v>198</v>
      </c>
      <c r="R117" s="157"/>
      <c r="S117" s="157"/>
      <c r="T117" s="157"/>
      <c r="U117" s="157"/>
      <c r="V117" s="157"/>
      <c r="W117" s="157"/>
      <c r="X117" s="157"/>
    </row>
    <row r="118" spans="1:24" ht="12.75">
      <c r="A118" s="79">
        <v>96</v>
      </c>
      <c r="B118" s="88" t="s">
        <v>113</v>
      </c>
      <c r="C118" s="25">
        <v>737</v>
      </c>
      <c r="D118" s="27"/>
      <c r="E118" s="29"/>
      <c r="F118" s="31"/>
      <c r="G118" s="33"/>
      <c r="H118" s="22"/>
      <c r="I118" s="62">
        <f t="shared" si="7"/>
        <v>737</v>
      </c>
      <c r="J118" s="80"/>
      <c r="K118" s="67"/>
      <c r="L118" s="67"/>
      <c r="M118" s="67">
        <f t="shared" si="6"/>
        <v>0</v>
      </c>
      <c r="N118" s="67"/>
      <c r="O118" s="67"/>
      <c r="P118" s="67"/>
      <c r="Q118" s="67">
        <v>737</v>
      </c>
      <c r="R118" s="157"/>
      <c r="S118" s="157"/>
      <c r="T118" s="157"/>
      <c r="U118" s="157"/>
      <c r="V118" s="157"/>
      <c r="W118" s="157"/>
      <c r="X118" s="157"/>
    </row>
    <row r="119" spans="1:24" ht="38.25">
      <c r="A119" s="111">
        <v>97</v>
      </c>
      <c r="B119" s="109" t="s">
        <v>66</v>
      </c>
      <c r="C119" s="25"/>
      <c r="D119" s="27">
        <v>7746</v>
      </c>
      <c r="E119" s="29"/>
      <c r="F119" s="31"/>
      <c r="G119" s="33"/>
      <c r="H119" s="22"/>
      <c r="I119" s="62">
        <f t="shared" si="7"/>
        <v>7746</v>
      </c>
      <c r="J119" s="109" t="s">
        <v>237</v>
      </c>
      <c r="K119" s="67"/>
      <c r="L119" s="67"/>
      <c r="M119" s="67">
        <f t="shared" si="6"/>
        <v>0</v>
      </c>
      <c r="N119" s="67"/>
      <c r="O119" s="67"/>
      <c r="P119" s="67">
        <v>2000</v>
      </c>
      <c r="Q119" s="67">
        <v>5746</v>
      </c>
      <c r="R119" s="157"/>
      <c r="S119" s="157"/>
      <c r="T119" s="157"/>
      <c r="U119" s="157"/>
      <c r="V119" s="157"/>
      <c r="W119" s="157"/>
      <c r="X119" s="157"/>
    </row>
    <row r="120" spans="1:24" ht="12.75">
      <c r="A120" s="79">
        <v>98</v>
      </c>
      <c r="B120" s="88" t="s">
        <v>68</v>
      </c>
      <c r="C120" s="25">
        <v>608</v>
      </c>
      <c r="D120" s="27"/>
      <c r="E120" s="29"/>
      <c r="F120" s="31"/>
      <c r="G120" s="33"/>
      <c r="H120" s="22"/>
      <c r="I120" s="62">
        <f t="shared" si="7"/>
        <v>608</v>
      </c>
      <c r="J120" s="80"/>
      <c r="K120" s="67"/>
      <c r="L120" s="67"/>
      <c r="M120" s="67">
        <f t="shared" si="6"/>
        <v>0</v>
      </c>
      <c r="N120" s="67"/>
      <c r="O120" s="67"/>
      <c r="P120" s="67"/>
      <c r="Q120" s="67">
        <v>608</v>
      </c>
      <c r="R120" s="157"/>
      <c r="S120" s="157"/>
      <c r="T120" s="157"/>
      <c r="U120" s="157"/>
      <c r="V120" s="157"/>
      <c r="W120" s="157"/>
      <c r="X120" s="157"/>
    </row>
    <row r="121" spans="1:24" ht="25.5">
      <c r="A121" s="79">
        <v>99</v>
      </c>
      <c r="B121" s="88" t="s">
        <v>98</v>
      </c>
      <c r="C121" s="25"/>
      <c r="D121" s="27">
        <v>5343</v>
      </c>
      <c r="E121" s="29"/>
      <c r="F121" s="31"/>
      <c r="G121" s="33"/>
      <c r="H121" s="22"/>
      <c r="I121" s="62">
        <f t="shared" si="7"/>
        <v>5343</v>
      </c>
      <c r="J121" s="80"/>
      <c r="K121" s="67"/>
      <c r="L121" s="67"/>
      <c r="M121" s="67">
        <f t="shared" si="6"/>
        <v>0</v>
      </c>
      <c r="N121" s="67"/>
      <c r="O121" s="67"/>
      <c r="P121" s="67"/>
      <c r="Q121" s="67">
        <v>5343</v>
      </c>
      <c r="R121" s="157"/>
      <c r="S121" s="157"/>
      <c r="T121" s="157"/>
      <c r="U121" s="157"/>
      <c r="V121" s="157"/>
      <c r="W121" s="157"/>
      <c r="X121" s="157"/>
    </row>
    <row r="122" spans="1:24" ht="25.5">
      <c r="A122" s="100">
        <v>100</v>
      </c>
      <c r="B122" s="109" t="s">
        <v>115</v>
      </c>
      <c r="C122" s="25"/>
      <c r="D122" s="27"/>
      <c r="E122" s="29">
        <v>4607</v>
      </c>
      <c r="F122" s="31"/>
      <c r="G122" s="33"/>
      <c r="H122" s="22"/>
      <c r="I122" s="62">
        <f t="shared" si="7"/>
        <v>4607</v>
      </c>
      <c r="J122" s="83" t="s">
        <v>197</v>
      </c>
      <c r="K122" s="67"/>
      <c r="L122" s="67"/>
      <c r="M122" s="67">
        <f t="shared" si="6"/>
        <v>0</v>
      </c>
      <c r="N122" s="67"/>
      <c r="O122" s="67"/>
      <c r="P122" s="67">
        <v>4607</v>
      </c>
      <c r="Q122" s="67"/>
      <c r="R122" s="157"/>
      <c r="S122" s="157"/>
      <c r="T122" s="157"/>
      <c r="U122" s="157"/>
      <c r="V122" s="157"/>
      <c r="W122" s="157"/>
      <c r="X122" s="157"/>
    </row>
    <row r="123" spans="1:24" ht="12.75">
      <c r="A123" s="100">
        <v>101</v>
      </c>
      <c r="B123" s="88" t="s">
        <v>20</v>
      </c>
      <c r="C123" s="24"/>
      <c r="D123" s="26">
        <v>1099</v>
      </c>
      <c r="E123" s="28"/>
      <c r="F123" s="30"/>
      <c r="G123" s="32"/>
      <c r="H123" s="21"/>
      <c r="I123" s="23">
        <f t="shared" si="7"/>
        <v>1099</v>
      </c>
      <c r="J123" s="80"/>
      <c r="K123" s="67"/>
      <c r="L123" s="67"/>
      <c r="M123" s="67"/>
      <c r="N123" s="67"/>
      <c r="O123" s="67"/>
      <c r="P123" s="67"/>
      <c r="Q123" s="67">
        <v>1099</v>
      </c>
      <c r="R123" s="157"/>
      <c r="S123" s="157"/>
      <c r="T123" s="157"/>
      <c r="U123" s="157"/>
      <c r="V123" s="157"/>
      <c r="W123" s="157"/>
      <c r="X123" s="157"/>
    </row>
    <row r="124" spans="1:24" ht="12.75">
      <c r="A124" s="79">
        <v>102.01</v>
      </c>
      <c r="B124" s="88" t="s">
        <v>53</v>
      </c>
      <c r="C124" s="24">
        <v>29264</v>
      </c>
      <c r="D124" s="26"/>
      <c r="E124" s="28"/>
      <c r="F124" s="30"/>
      <c r="G124" s="32"/>
      <c r="H124" s="21"/>
      <c r="I124" s="23">
        <f t="shared" si="7"/>
        <v>29264</v>
      </c>
      <c r="J124" s="80"/>
      <c r="K124" s="67"/>
      <c r="L124" s="67"/>
      <c r="M124" s="67">
        <f t="shared" si="6"/>
        <v>0</v>
      </c>
      <c r="N124" s="67"/>
      <c r="O124" s="67"/>
      <c r="P124" s="67">
        <v>13000</v>
      </c>
      <c r="Q124" s="67">
        <v>16264</v>
      </c>
      <c r="R124" s="157"/>
      <c r="S124" s="157"/>
      <c r="T124" s="157"/>
      <c r="U124" s="157"/>
      <c r="V124" s="157"/>
      <c r="W124" s="157"/>
      <c r="X124" s="157"/>
    </row>
    <row r="125" spans="1:24" ht="12.75">
      <c r="A125" s="79">
        <v>102.02</v>
      </c>
      <c r="B125" s="88" t="s">
        <v>53</v>
      </c>
      <c r="C125" s="24">
        <v>32605</v>
      </c>
      <c r="D125" s="26"/>
      <c r="E125" s="28"/>
      <c r="F125" s="30"/>
      <c r="G125" s="32"/>
      <c r="H125" s="21"/>
      <c r="I125" s="23">
        <f t="shared" si="7"/>
        <v>32605</v>
      </c>
      <c r="J125" s="80"/>
      <c r="K125" s="67"/>
      <c r="L125" s="67"/>
      <c r="M125" s="67">
        <f t="shared" si="6"/>
        <v>0</v>
      </c>
      <c r="N125" s="67"/>
      <c r="O125" s="67"/>
      <c r="P125" s="67"/>
      <c r="Q125" s="67">
        <v>32605</v>
      </c>
      <c r="R125" s="157"/>
      <c r="S125" s="157"/>
      <c r="T125" s="157"/>
      <c r="U125" s="157"/>
      <c r="V125" s="157"/>
      <c r="W125" s="157"/>
      <c r="X125" s="157"/>
    </row>
    <row r="126" spans="1:24" ht="12.75">
      <c r="A126" s="79">
        <v>103</v>
      </c>
      <c r="B126" s="88" t="s">
        <v>69</v>
      </c>
      <c r="C126" s="25">
        <v>32175</v>
      </c>
      <c r="D126" s="27"/>
      <c r="E126" s="29"/>
      <c r="F126" s="31"/>
      <c r="G126" s="33"/>
      <c r="H126" s="22"/>
      <c r="I126" s="23">
        <f t="shared" si="7"/>
        <v>32175</v>
      </c>
      <c r="J126" s="80"/>
      <c r="K126" s="67"/>
      <c r="L126" s="67"/>
      <c r="M126" s="67">
        <f t="shared" si="6"/>
        <v>0</v>
      </c>
      <c r="N126" s="67"/>
      <c r="O126" s="67"/>
      <c r="P126" s="67"/>
      <c r="Q126" s="67">
        <v>32175</v>
      </c>
      <c r="R126" s="157"/>
      <c r="S126" s="157"/>
      <c r="T126" s="157"/>
      <c r="U126" s="157"/>
      <c r="V126" s="157"/>
      <c r="W126" s="157"/>
      <c r="X126" s="157"/>
    </row>
    <row r="127" spans="1:24" ht="25.5">
      <c r="A127" s="84">
        <v>104</v>
      </c>
      <c r="B127" s="88" t="s">
        <v>178</v>
      </c>
      <c r="C127" s="25"/>
      <c r="D127" s="27">
        <v>6200</v>
      </c>
      <c r="E127" s="29"/>
      <c r="F127" s="31"/>
      <c r="G127" s="33"/>
      <c r="H127" s="22"/>
      <c r="I127" s="23">
        <f t="shared" si="7"/>
        <v>6200</v>
      </c>
      <c r="J127" s="80"/>
      <c r="K127" s="67"/>
      <c r="L127" s="67"/>
      <c r="M127" s="67">
        <f t="shared" si="6"/>
        <v>0</v>
      </c>
      <c r="N127" s="67"/>
      <c r="O127" s="67"/>
      <c r="P127" s="67"/>
      <c r="Q127" s="67">
        <v>6200</v>
      </c>
      <c r="R127" s="157"/>
      <c r="S127" s="157"/>
      <c r="T127" s="157"/>
      <c r="U127" s="157"/>
      <c r="V127" s="157"/>
      <c r="W127" s="157"/>
      <c r="X127" s="157"/>
    </row>
    <row r="128" spans="1:24" ht="24">
      <c r="A128" s="102">
        <v>105</v>
      </c>
      <c r="B128" s="88" t="s">
        <v>163</v>
      </c>
      <c r="C128" s="25"/>
      <c r="D128" s="27">
        <v>1065</v>
      </c>
      <c r="E128" s="29"/>
      <c r="F128" s="31"/>
      <c r="G128" s="33"/>
      <c r="H128" s="22"/>
      <c r="I128" s="23">
        <f t="shared" si="7"/>
        <v>1065</v>
      </c>
      <c r="J128" s="121" t="s">
        <v>244</v>
      </c>
      <c r="K128" s="67"/>
      <c r="L128" s="67"/>
      <c r="M128" s="67">
        <f t="shared" si="6"/>
        <v>0</v>
      </c>
      <c r="N128" s="67"/>
      <c r="O128" s="67"/>
      <c r="P128" s="67"/>
      <c r="Q128" s="67">
        <v>1065</v>
      </c>
      <c r="R128" s="157"/>
      <c r="S128" s="157"/>
      <c r="T128" s="157"/>
      <c r="U128" s="157"/>
      <c r="V128" s="157"/>
      <c r="W128" s="157"/>
      <c r="X128" s="157"/>
    </row>
    <row r="129" spans="1:24" ht="12.75">
      <c r="A129" s="102">
        <v>106</v>
      </c>
      <c r="B129" s="91" t="s">
        <v>167</v>
      </c>
      <c r="C129" s="25"/>
      <c r="D129" s="27">
        <v>312</v>
      </c>
      <c r="E129" s="29"/>
      <c r="F129" s="31"/>
      <c r="G129" s="33"/>
      <c r="H129" s="22"/>
      <c r="I129" s="23">
        <f t="shared" si="7"/>
        <v>312</v>
      </c>
      <c r="J129" s="80"/>
      <c r="K129" s="67"/>
      <c r="L129" s="67"/>
      <c r="M129" s="67">
        <f t="shared" si="6"/>
        <v>0</v>
      </c>
      <c r="N129" s="67"/>
      <c r="O129" s="67"/>
      <c r="P129" s="67"/>
      <c r="Q129" s="67">
        <v>312</v>
      </c>
      <c r="R129" s="157"/>
      <c r="S129" s="157"/>
      <c r="T129" s="157"/>
      <c r="U129" s="157"/>
      <c r="V129" s="157"/>
      <c r="W129" s="157"/>
      <c r="X129" s="157"/>
    </row>
    <row r="130" spans="1:24" ht="12.75">
      <c r="A130" s="100">
        <v>107</v>
      </c>
      <c r="B130" s="88" t="s">
        <v>151</v>
      </c>
      <c r="C130" s="25"/>
      <c r="D130" s="27"/>
      <c r="E130" s="29">
        <v>2000</v>
      </c>
      <c r="F130" s="31"/>
      <c r="G130" s="33"/>
      <c r="H130" s="22"/>
      <c r="I130" s="23">
        <f t="shared" si="7"/>
        <v>2000</v>
      </c>
      <c r="J130" s="80"/>
      <c r="K130" s="67"/>
      <c r="L130" s="67"/>
      <c r="M130" s="67"/>
      <c r="N130" s="67"/>
      <c r="O130" s="67"/>
      <c r="P130" s="67"/>
      <c r="Q130" s="67">
        <v>2000</v>
      </c>
      <c r="R130" s="157" t="s">
        <v>181</v>
      </c>
      <c r="S130" s="157"/>
      <c r="T130" s="157"/>
      <c r="U130" s="157"/>
      <c r="V130" s="157"/>
      <c r="W130" s="157"/>
      <c r="X130" s="157"/>
    </row>
    <row r="131" spans="1:24" ht="25.5">
      <c r="A131" s="85">
        <v>108</v>
      </c>
      <c r="B131" s="92" t="s">
        <v>179</v>
      </c>
      <c r="C131" s="25"/>
      <c r="D131" s="27"/>
      <c r="E131" s="29"/>
      <c r="F131" s="31"/>
      <c r="G131" s="33"/>
      <c r="H131" s="22"/>
      <c r="I131" s="23">
        <f t="shared" si="7"/>
        <v>0</v>
      </c>
      <c r="J131" s="80"/>
      <c r="K131" s="67"/>
      <c r="L131" s="67"/>
      <c r="M131" s="67"/>
      <c r="N131" s="67"/>
      <c r="O131" s="67"/>
      <c r="P131" s="67"/>
      <c r="Q131" s="67"/>
      <c r="R131" s="157"/>
      <c r="S131" s="157"/>
      <c r="T131" s="157"/>
      <c r="U131" s="157"/>
      <c r="V131" s="157"/>
      <c r="W131" s="157"/>
      <c r="X131" s="157"/>
    </row>
    <row r="132" spans="1:24" ht="12.75">
      <c r="A132" s="100">
        <v>109</v>
      </c>
      <c r="B132" s="88" t="s">
        <v>162</v>
      </c>
      <c r="C132" s="45"/>
      <c r="D132" s="46">
        <v>733</v>
      </c>
      <c r="E132" s="47"/>
      <c r="F132" s="48"/>
      <c r="G132" s="49"/>
      <c r="H132" s="50"/>
      <c r="I132" s="23">
        <f t="shared" si="7"/>
        <v>733</v>
      </c>
      <c r="J132" s="80"/>
      <c r="K132" s="67"/>
      <c r="L132" s="67"/>
      <c r="M132" s="67"/>
      <c r="N132" s="67"/>
      <c r="O132" s="67"/>
      <c r="P132" s="67"/>
      <c r="Q132" s="67">
        <v>733</v>
      </c>
      <c r="R132" s="157"/>
      <c r="S132" s="157"/>
      <c r="T132" s="157"/>
      <c r="U132" s="157"/>
      <c r="V132" s="157"/>
      <c r="W132" s="157"/>
      <c r="X132" s="157"/>
    </row>
    <row r="133" spans="1:24" ht="25.5">
      <c r="A133" s="100">
        <v>110</v>
      </c>
      <c r="B133" s="88" t="s">
        <v>188</v>
      </c>
      <c r="C133" s="25">
        <v>150</v>
      </c>
      <c r="D133" s="27"/>
      <c r="E133" s="29"/>
      <c r="F133" s="31"/>
      <c r="G133" s="33"/>
      <c r="H133" s="22"/>
      <c r="I133" s="23">
        <f t="shared" si="7"/>
        <v>150</v>
      </c>
      <c r="J133" s="80"/>
      <c r="K133" s="67"/>
      <c r="L133" s="67"/>
      <c r="M133" s="67"/>
      <c r="N133" s="67"/>
      <c r="O133" s="67"/>
      <c r="P133" s="67"/>
      <c r="Q133" s="67">
        <v>150</v>
      </c>
      <c r="R133" s="157" t="s">
        <v>189</v>
      </c>
      <c r="S133" s="157"/>
      <c r="T133" s="157"/>
      <c r="U133" s="157"/>
      <c r="V133" s="157"/>
      <c r="W133" s="157"/>
      <c r="X133" s="157"/>
    </row>
    <row r="134" spans="1:24" ht="25.5">
      <c r="A134" s="79">
        <v>111</v>
      </c>
      <c r="B134" s="91" t="s">
        <v>229</v>
      </c>
      <c r="C134" s="25">
        <v>2488</v>
      </c>
      <c r="D134" s="27"/>
      <c r="E134" s="29"/>
      <c r="F134" s="31"/>
      <c r="G134" s="33"/>
      <c r="H134" s="22"/>
      <c r="I134" s="23">
        <f t="shared" si="7"/>
        <v>2488</v>
      </c>
      <c r="J134" s="80"/>
      <c r="K134" s="67"/>
      <c r="L134" s="67"/>
      <c r="M134" s="67">
        <f t="shared" si="6"/>
        <v>0</v>
      </c>
      <c r="N134" s="67"/>
      <c r="O134" s="67"/>
      <c r="P134" s="67"/>
      <c r="Q134" s="67">
        <v>2488</v>
      </c>
      <c r="R134" s="157"/>
      <c r="S134" s="157"/>
      <c r="T134" s="157"/>
      <c r="U134" s="157"/>
      <c r="V134" s="157"/>
      <c r="W134" s="157"/>
      <c r="X134" s="157"/>
    </row>
    <row r="135" spans="1:24" ht="36">
      <c r="A135" s="100">
        <v>112</v>
      </c>
      <c r="B135" s="109" t="s">
        <v>199</v>
      </c>
      <c r="C135" s="25"/>
      <c r="D135" s="27">
        <v>3050</v>
      </c>
      <c r="E135" s="29"/>
      <c r="F135" s="31"/>
      <c r="G135" s="33"/>
      <c r="H135" s="22"/>
      <c r="I135" s="23">
        <f t="shared" si="7"/>
        <v>3050</v>
      </c>
      <c r="J135" s="128" t="s">
        <v>254</v>
      </c>
      <c r="K135" s="67"/>
      <c r="L135" s="67"/>
      <c r="M135" s="67">
        <f t="shared" si="6"/>
        <v>0</v>
      </c>
      <c r="N135" s="67"/>
      <c r="O135" s="67"/>
      <c r="P135" s="67">
        <v>3050</v>
      </c>
      <c r="Q135" s="67"/>
      <c r="R135" s="157"/>
      <c r="S135" s="157"/>
      <c r="T135" s="157"/>
      <c r="U135" s="157"/>
      <c r="V135" s="157"/>
      <c r="W135" s="157"/>
      <c r="X135" s="157"/>
    </row>
    <row r="136" spans="1:24" ht="12.75">
      <c r="A136" s="79">
        <v>113</v>
      </c>
      <c r="B136" s="88" t="s">
        <v>207</v>
      </c>
      <c r="C136" s="25"/>
      <c r="D136" s="27"/>
      <c r="E136" s="29">
        <v>82202</v>
      </c>
      <c r="F136" s="31"/>
      <c r="G136" s="33"/>
      <c r="H136" s="22"/>
      <c r="I136" s="23">
        <f aca="true" t="shared" si="8" ref="I136:I152">SUM(C136:H136)</f>
        <v>82202</v>
      </c>
      <c r="J136" s="80" t="s">
        <v>208</v>
      </c>
      <c r="K136" s="67"/>
      <c r="L136" s="67"/>
      <c r="M136" s="67">
        <v>0</v>
      </c>
      <c r="N136" s="67"/>
      <c r="O136" s="67"/>
      <c r="P136" s="67"/>
      <c r="Q136" s="67">
        <v>82202</v>
      </c>
      <c r="R136" s="157"/>
      <c r="S136" s="157"/>
      <c r="T136" s="157"/>
      <c r="U136" s="157"/>
      <c r="V136" s="157"/>
      <c r="W136" s="157"/>
      <c r="X136" s="157"/>
    </row>
    <row r="137" spans="1:24" ht="12.75">
      <c r="A137" s="101">
        <v>114</v>
      </c>
      <c r="B137" s="93" t="s">
        <v>209</v>
      </c>
      <c r="C137" s="25"/>
      <c r="D137" s="27"/>
      <c r="E137" s="29">
        <v>4000</v>
      </c>
      <c r="F137" s="31"/>
      <c r="G137" s="33"/>
      <c r="H137" s="22"/>
      <c r="I137" s="23">
        <f t="shared" si="8"/>
        <v>4000</v>
      </c>
      <c r="J137" s="17" t="s">
        <v>210</v>
      </c>
      <c r="K137" s="67"/>
      <c r="L137" s="67"/>
      <c r="M137" s="67">
        <f t="shared" si="6"/>
        <v>0</v>
      </c>
      <c r="N137" s="67"/>
      <c r="O137" s="67"/>
      <c r="P137" s="67"/>
      <c r="Q137" s="67">
        <v>4000</v>
      </c>
      <c r="R137" s="157"/>
      <c r="S137" s="157"/>
      <c r="T137" s="157"/>
      <c r="U137" s="157"/>
      <c r="V137" s="157"/>
      <c r="W137" s="157"/>
      <c r="X137" s="157"/>
    </row>
    <row r="138" spans="1:24" ht="12.75">
      <c r="A138" s="87">
        <v>115</v>
      </c>
      <c r="B138" s="97" t="s">
        <v>211</v>
      </c>
      <c r="C138" s="25"/>
      <c r="D138" s="27"/>
      <c r="E138" s="29">
        <v>10771</v>
      </c>
      <c r="F138" s="31"/>
      <c r="G138" s="33"/>
      <c r="H138" s="22"/>
      <c r="I138" s="23">
        <f t="shared" si="8"/>
        <v>10771</v>
      </c>
      <c r="J138" s="17"/>
      <c r="K138" s="67"/>
      <c r="L138" s="67"/>
      <c r="M138" s="67">
        <f t="shared" si="6"/>
        <v>0</v>
      </c>
      <c r="N138" s="67"/>
      <c r="O138" s="67"/>
      <c r="P138" s="67"/>
      <c r="Q138" s="67">
        <v>10771</v>
      </c>
      <c r="R138" s="157"/>
      <c r="S138" s="157"/>
      <c r="T138" s="157"/>
      <c r="U138" s="157"/>
      <c r="V138" s="157"/>
      <c r="W138" s="157"/>
      <c r="X138" s="157"/>
    </row>
    <row r="139" spans="1:24" ht="25.5">
      <c r="A139" s="87">
        <v>116</v>
      </c>
      <c r="B139" s="93" t="s">
        <v>224</v>
      </c>
      <c r="C139" s="25"/>
      <c r="D139" s="27">
        <v>2269</v>
      </c>
      <c r="E139" s="29"/>
      <c r="F139" s="31"/>
      <c r="G139" s="33"/>
      <c r="H139" s="22"/>
      <c r="I139" s="23">
        <f t="shared" si="8"/>
        <v>2269</v>
      </c>
      <c r="J139" s="17"/>
      <c r="K139" s="67"/>
      <c r="L139" s="67"/>
      <c r="M139" s="67">
        <f t="shared" si="6"/>
        <v>0</v>
      </c>
      <c r="N139" s="67"/>
      <c r="O139" s="67"/>
      <c r="P139" s="67"/>
      <c r="Q139" s="67">
        <v>2269</v>
      </c>
      <c r="R139" s="157"/>
      <c r="S139" s="157"/>
      <c r="T139" s="157"/>
      <c r="U139" s="157"/>
      <c r="V139" s="157"/>
      <c r="W139" s="157"/>
      <c r="X139" s="157"/>
    </row>
    <row r="140" spans="1:24" ht="12.75">
      <c r="A140" s="87">
        <v>117</v>
      </c>
      <c r="B140" s="93" t="s">
        <v>225</v>
      </c>
      <c r="C140" s="25"/>
      <c r="D140" s="27">
        <v>934</v>
      </c>
      <c r="E140" s="29"/>
      <c r="F140" s="31"/>
      <c r="G140" s="33"/>
      <c r="H140" s="22"/>
      <c r="I140" s="23">
        <f t="shared" si="8"/>
        <v>934</v>
      </c>
      <c r="J140" s="17"/>
      <c r="K140" s="67"/>
      <c r="L140" s="67"/>
      <c r="M140" s="67">
        <f t="shared" si="6"/>
        <v>0</v>
      </c>
      <c r="N140" s="67"/>
      <c r="O140" s="67"/>
      <c r="P140" s="67"/>
      <c r="Q140" s="67">
        <v>934</v>
      </c>
      <c r="R140" s="157"/>
      <c r="S140" s="157"/>
      <c r="T140" s="157"/>
      <c r="U140" s="157"/>
      <c r="V140" s="157"/>
      <c r="W140" s="157"/>
      <c r="X140" s="157"/>
    </row>
    <row r="141" spans="1:24" ht="51">
      <c r="A141" s="120">
        <v>118</v>
      </c>
      <c r="B141" s="109" t="s">
        <v>226</v>
      </c>
      <c r="C141" s="25"/>
      <c r="D141" s="27"/>
      <c r="E141" s="29">
        <v>130019</v>
      </c>
      <c r="F141" s="31"/>
      <c r="G141" s="33"/>
      <c r="H141" s="22"/>
      <c r="I141" s="23">
        <f t="shared" si="8"/>
        <v>130019</v>
      </c>
      <c r="J141" s="109" t="s">
        <v>230</v>
      </c>
      <c r="K141" s="67"/>
      <c r="L141" s="67"/>
      <c r="M141" s="67"/>
      <c r="N141" s="67"/>
      <c r="O141" s="67"/>
      <c r="P141" s="67">
        <v>130019</v>
      </c>
      <c r="Q141" s="67"/>
      <c r="R141" s="3"/>
      <c r="S141" s="3"/>
      <c r="T141" s="3"/>
      <c r="U141" s="3"/>
      <c r="V141" s="3"/>
      <c r="W141" s="3"/>
      <c r="X141" s="3"/>
    </row>
    <row r="142" spans="1:24" ht="25.5">
      <c r="A142" s="120">
        <v>119</v>
      </c>
      <c r="B142" s="109" t="s">
        <v>223</v>
      </c>
      <c r="C142" s="25"/>
      <c r="D142" s="27"/>
      <c r="E142" s="29">
        <v>25000</v>
      </c>
      <c r="F142" s="31"/>
      <c r="G142" s="33"/>
      <c r="H142" s="22"/>
      <c r="I142" s="23">
        <f t="shared" si="8"/>
        <v>25000</v>
      </c>
      <c r="J142" s="109" t="s">
        <v>249</v>
      </c>
      <c r="K142" s="67"/>
      <c r="L142" s="67"/>
      <c r="M142" s="67">
        <f t="shared" si="6"/>
        <v>0</v>
      </c>
      <c r="N142" s="67"/>
      <c r="O142" s="67"/>
      <c r="P142" s="67">
        <v>25000</v>
      </c>
      <c r="Q142" s="67"/>
      <c r="R142" s="200" t="s">
        <v>242</v>
      </c>
      <c r="S142" s="157"/>
      <c r="T142" s="157"/>
      <c r="U142" s="157"/>
      <c r="V142" s="157"/>
      <c r="W142" s="157"/>
      <c r="X142" s="157"/>
    </row>
    <row r="143" spans="1:24" ht="25.5">
      <c r="A143" s="87">
        <v>120</v>
      </c>
      <c r="B143" s="118" t="s">
        <v>235</v>
      </c>
      <c r="C143" s="25"/>
      <c r="D143" s="27"/>
      <c r="E143" s="29"/>
      <c r="F143" s="31"/>
      <c r="G143" s="33">
        <v>6318</v>
      </c>
      <c r="H143" s="22"/>
      <c r="I143" s="23">
        <f t="shared" si="8"/>
        <v>6318</v>
      </c>
      <c r="J143" s="17" t="s">
        <v>236</v>
      </c>
      <c r="K143" s="67"/>
      <c r="L143" s="67"/>
      <c r="M143" s="67"/>
      <c r="N143" s="67"/>
      <c r="O143" s="67"/>
      <c r="P143" s="67"/>
      <c r="Q143" s="67">
        <v>6318</v>
      </c>
      <c r="R143" s="3"/>
      <c r="S143" s="3"/>
      <c r="T143" s="3"/>
      <c r="U143" s="3"/>
      <c r="V143" s="3"/>
      <c r="W143" s="3"/>
      <c r="X143" s="3"/>
    </row>
    <row r="144" spans="1:24" ht="12.75">
      <c r="A144" s="87">
        <v>121</v>
      </c>
      <c r="B144" s="118" t="s">
        <v>238</v>
      </c>
      <c r="C144" s="25"/>
      <c r="D144" s="27">
        <v>4350</v>
      </c>
      <c r="E144" s="29"/>
      <c r="F144" s="31"/>
      <c r="G144" s="33"/>
      <c r="H144" s="22"/>
      <c r="I144" s="23">
        <f t="shared" si="8"/>
        <v>4350</v>
      </c>
      <c r="J144" s="17" t="s">
        <v>239</v>
      </c>
      <c r="K144" s="67"/>
      <c r="L144" s="67"/>
      <c r="M144" s="67"/>
      <c r="N144" s="67"/>
      <c r="O144" s="67"/>
      <c r="P144" s="67"/>
      <c r="Q144" s="67">
        <v>4350</v>
      </c>
      <c r="R144" s="3"/>
      <c r="S144" s="3"/>
      <c r="T144" s="3"/>
      <c r="U144" s="3"/>
      <c r="V144" s="3"/>
      <c r="W144" s="3"/>
      <c r="X144" s="3"/>
    </row>
    <row r="145" spans="1:24" ht="25.5">
      <c r="A145" s="87">
        <v>122</v>
      </c>
      <c r="B145" s="118" t="s">
        <v>240</v>
      </c>
      <c r="C145" s="25"/>
      <c r="D145" s="27"/>
      <c r="E145" s="29"/>
      <c r="F145" s="31"/>
      <c r="G145" s="33">
        <v>14310</v>
      </c>
      <c r="H145" s="22"/>
      <c r="I145" s="23">
        <f t="shared" si="8"/>
        <v>14310</v>
      </c>
      <c r="J145" s="119" t="s">
        <v>241</v>
      </c>
      <c r="K145" s="67"/>
      <c r="L145" s="67"/>
      <c r="M145" s="67"/>
      <c r="N145" s="67"/>
      <c r="O145" s="67"/>
      <c r="P145" s="67"/>
      <c r="Q145" s="67">
        <v>14310</v>
      </c>
      <c r="R145" s="3"/>
      <c r="S145" s="3"/>
      <c r="T145" s="3"/>
      <c r="U145" s="3"/>
      <c r="V145" s="3"/>
      <c r="W145" s="3"/>
      <c r="X145" s="3"/>
    </row>
    <row r="146" spans="1:24" ht="42" customHeight="1">
      <c r="A146" s="120">
        <v>123</v>
      </c>
      <c r="B146" s="126" t="s">
        <v>243</v>
      </c>
      <c r="C146" s="25"/>
      <c r="D146" s="27"/>
      <c r="E146" s="29">
        <v>40000</v>
      </c>
      <c r="F146" s="31"/>
      <c r="G146" s="33"/>
      <c r="H146" s="22"/>
      <c r="I146" s="23">
        <f t="shared" si="8"/>
        <v>40000</v>
      </c>
      <c r="J146" s="127" t="s">
        <v>247</v>
      </c>
      <c r="K146" s="67"/>
      <c r="L146" s="67"/>
      <c r="M146" s="67"/>
      <c r="N146" s="67"/>
      <c r="O146" s="67"/>
      <c r="P146" s="67"/>
      <c r="Q146" s="67">
        <v>40000</v>
      </c>
      <c r="R146" s="3"/>
      <c r="S146" s="3"/>
      <c r="T146" s="3"/>
      <c r="U146" s="3"/>
      <c r="V146" s="3"/>
      <c r="W146" s="3"/>
      <c r="X146" s="3"/>
    </row>
    <row r="147" spans="1:24" ht="12.75">
      <c r="A147" s="82"/>
      <c r="B147" s="93" t="s">
        <v>200</v>
      </c>
      <c r="C147" s="25"/>
      <c r="D147" s="27"/>
      <c r="E147" s="29"/>
      <c r="F147" s="31"/>
      <c r="G147" s="33"/>
      <c r="H147" s="22"/>
      <c r="I147" s="23">
        <f t="shared" si="8"/>
        <v>0</v>
      </c>
      <c r="J147" s="43" t="s">
        <v>205</v>
      </c>
      <c r="K147" s="67"/>
      <c r="L147" s="67"/>
      <c r="M147" s="67">
        <f t="shared" si="6"/>
        <v>0</v>
      </c>
      <c r="N147" s="67"/>
      <c r="O147" s="67"/>
      <c r="P147" s="67"/>
      <c r="Q147" s="67"/>
      <c r="R147" s="157"/>
      <c r="S147" s="157"/>
      <c r="T147" s="157"/>
      <c r="U147" s="157"/>
      <c r="V147" s="157"/>
      <c r="W147" s="157"/>
      <c r="X147" s="157"/>
    </row>
    <row r="148" spans="1:24" ht="12.75">
      <c r="A148" s="2" t="s">
        <v>2</v>
      </c>
      <c r="B148" s="94" t="s">
        <v>201</v>
      </c>
      <c r="C148" s="25"/>
      <c r="D148" s="27"/>
      <c r="E148" s="29"/>
      <c r="F148" s="31">
        <v>1760</v>
      </c>
      <c r="G148" s="33"/>
      <c r="H148" s="22"/>
      <c r="I148" s="23">
        <f t="shared" si="8"/>
        <v>1760</v>
      </c>
      <c r="J148" s="86" t="s">
        <v>203</v>
      </c>
      <c r="K148" s="67"/>
      <c r="L148" s="67"/>
      <c r="M148" s="67">
        <f t="shared" si="6"/>
        <v>0</v>
      </c>
      <c r="N148" s="67"/>
      <c r="O148" s="23">
        <v>1760</v>
      </c>
      <c r="P148" s="23"/>
      <c r="Q148" s="67"/>
      <c r="R148" s="157"/>
      <c r="S148" s="157"/>
      <c r="T148" s="157"/>
      <c r="U148" s="157"/>
      <c r="V148" s="157"/>
      <c r="W148" s="157"/>
      <c r="X148" s="157"/>
    </row>
    <row r="149" spans="1:24" ht="12.75">
      <c r="A149" s="2" t="s">
        <v>3</v>
      </c>
      <c r="B149" s="94" t="s">
        <v>202</v>
      </c>
      <c r="C149" s="25"/>
      <c r="D149" s="27"/>
      <c r="E149" s="29"/>
      <c r="F149" s="31">
        <v>300</v>
      </c>
      <c r="G149" s="33"/>
      <c r="H149" s="22"/>
      <c r="I149" s="23">
        <f t="shared" si="8"/>
        <v>300</v>
      </c>
      <c r="J149" s="86" t="s">
        <v>204</v>
      </c>
      <c r="K149" s="67"/>
      <c r="L149" s="67"/>
      <c r="M149" s="67">
        <f t="shared" si="6"/>
        <v>0</v>
      </c>
      <c r="N149" s="67"/>
      <c r="O149" s="23">
        <v>300</v>
      </c>
      <c r="P149" s="23"/>
      <c r="Q149" s="67"/>
      <c r="R149" s="157"/>
      <c r="S149" s="157"/>
      <c r="T149" s="157"/>
      <c r="U149" s="157"/>
      <c r="V149" s="157"/>
      <c r="W149" s="157"/>
      <c r="X149" s="157"/>
    </row>
    <row r="150" spans="1:24" ht="12.75">
      <c r="A150" s="82"/>
      <c r="B150" s="93"/>
      <c r="C150" s="25"/>
      <c r="D150" s="27"/>
      <c r="E150" s="29"/>
      <c r="F150" s="31"/>
      <c r="G150" s="33"/>
      <c r="H150" s="22"/>
      <c r="I150" s="23">
        <f t="shared" si="8"/>
        <v>0</v>
      </c>
      <c r="J150" s="17"/>
      <c r="K150" s="67"/>
      <c r="L150" s="67"/>
      <c r="M150" s="67">
        <f t="shared" si="6"/>
        <v>0</v>
      </c>
      <c r="N150" s="67"/>
      <c r="O150" s="67"/>
      <c r="P150" s="67"/>
      <c r="Q150" s="67"/>
      <c r="R150" s="157"/>
      <c r="S150" s="157"/>
      <c r="T150" s="157"/>
      <c r="U150" s="157"/>
      <c r="V150" s="157"/>
      <c r="W150" s="157"/>
      <c r="X150" s="157"/>
    </row>
    <row r="151" spans="1:24" ht="12.75">
      <c r="A151" s="82"/>
      <c r="B151" s="95" t="s">
        <v>80</v>
      </c>
      <c r="C151" s="25"/>
      <c r="D151" s="27"/>
      <c r="E151" s="29"/>
      <c r="F151" s="31"/>
      <c r="G151" s="33"/>
      <c r="H151" s="22"/>
      <c r="I151" s="23">
        <f t="shared" si="8"/>
        <v>0</v>
      </c>
      <c r="J151" s="19" t="s">
        <v>85</v>
      </c>
      <c r="K151" s="67"/>
      <c r="L151" s="67"/>
      <c r="M151" s="67">
        <f t="shared" si="6"/>
        <v>0</v>
      </c>
      <c r="N151" s="67"/>
      <c r="O151" s="67"/>
      <c r="P151" s="67"/>
      <c r="Q151" s="67"/>
      <c r="R151" s="157"/>
      <c r="S151" s="157"/>
      <c r="T151" s="157"/>
      <c r="U151" s="157"/>
      <c r="V151" s="157"/>
      <c r="W151" s="157"/>
      <c r="X151" s="157"/>
    </row>
    <row r="152" spans="1:24" ht="12.75">
      <c r="A152" s="82"/>
      <c r="B152" s="96" t="s">
        <v>81</v>
      </c>
      <c r="C152" s="25"/>
      <c r="D152" s="27"/>
      <c r="E152" s="29">
        <v>13026</v>
      </c>
      <c r="F152" s="31"/>
      <c r="G152" s="33"/>
      <c r="H152" s="22"/>
      <c r="I152" s="23">
        <f t="shared" si="8"/>
        <v>13026</v>
      </c>
      <c r="J152" s="20" t="s">
        <v>82</v>
      </c>
      <c r="K152" s="67"/>
      <c r="L152" s="67"/>
      <c r="M152" s="67">
        <f t="shared" si="6"/>
        <v>0</v>
      </c>
      <c r="N152" s="67"/>
      <c r="O152" s="67"/>
      <c r="P152" s="67">
        <v>13026</v>
      </c>
      <c r="Q152" s="67"/>
      <c r="R152" s="157"/>
      <c r="S152" s="157"/>
      <c r="T152" s="157"/>
      <c r="U152" s="157"/>
      <c r="V152" s="157"/>
      <c r="W152" s="157"/>
      <c r="X152" s="157"/>
    </row>
    <row r="153" spans="1:24" ht="12.75">
      <c r="A153" s="82"/>
      <c r="B153" s="96" t="s">
        <v>83</v>
      </c>
      <c r="C153" s="25"/>
      <c r="D153" s="27"/>
      <c r="E153" s="29">
        <v>80200</v>
      </c>
      <c r="F153" s="31"/>
      <c r="G153" s="33"/>
      <c r="H153" s="22"/>
      <c r="I153" s="23">
        <f>SUM(C153:H153)</f>
        <v>80200</v>
      </c>
      <c r="J153" s="19" t="s">
        <v>84</v>
      </c>
      <c r="K153" s="67"/>
      <c r="L153" s="67"/>
      <c r="M153" s="67">
        <f t="shared" si="6"/>
        <v>0</v>
      </c>
      <c r="N153" s="67"/>
      <c r="O153" s="67"/>
      <c r="P153" s="67">
        <v>80200</v>
      </c>
      <c r="Q153" s="67"/>
      <c r="R153" s="157"/>
      <c r="S153" s="157"/>
      <c r="T153" s="157"/>
      <c r="U153" s="157"/>
      <c r="V153" s="157"/>
      <c r="W153" s="157"/>
      <c r="X153" s="157"/>
    </row>
    <row r="154" spans="1:10" ht="12.75">
      <c r="A154" s="1"/>
      <c r="B154" s="1"/>
      <c r="C154" s="18"/>
      <c r="D154" s="1"/>
      <c r="E154" s="1"/>
      <c r="F154" s="1"/>
      <c r="G154" s="1"/>
      <c r="H154" s="1"/>
      <c r="I154" s="1"/>
      <c r="J154" s="1"/>
    </row>
    <row r="155" spans="1:2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L155" s="154" t="s">
        <v>146</v>
      </c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89" t="s">
        <v>213</v>
      </c>
      <c r="B157" s="189"/>
      <c r="C157" s="189"/>
      <c r="D157" s="189"/>
      <c r="E157" s="189"/>
      <c r="F157" s="189"/>
      <c r="G157" s="189"/>
      <c r="H157" s="189"/>
      <c r="I157" s="189"/>
      <c r="J157" s="189"/>
    </row>
    <row r="158" spans="1:19" ht="12.75">
      <c r="A158" s="1"/>
      <c r="B158" s="1"/>
      <c r="C158" s="1"/>
      <c r="D158" s="1"/>
      <c r="E158" s="1"/>
      <c r="F158" s="1"/>
      <c r="G158" s="1"/>
      <c r="H158" s="1"/>
      <c r="I158" s="1"/>
      <c r="J158" s="68">
        <f>SUM(I7:I43,I44:I80,I81:I110,I111:I153)</f>
        <v>2011081</v>
      </c>
      <c r="K158" s="143" t="s">
        <v>138</v>
      </c>
      <c r="L158" s="143"/>
      <c r="M158" s="143"/>
      <c r="N158" s="143"/>
      <c r="O158" s="142">
        <f>SUM(M7:M43,M44:M80,M81:M110,M111:M153)</f>
        <v>0</v>
      </c>
      <c r="Q158" s="153" t="s">
        <v>147</v>
      </c>
      <c r="R158" s="153"/>
      <c r="S158" s="156">
        <f>(O158*100/O173)</f>
        <v>0</v>
      </c>
    </row>
    <row r="159" spans="1:1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43"/>
      <c r="L159" s="143"/>
      <c r="M159" s="143"/>
      <c r="N159" s="143"/>
      <c r="O159" s="142"/>
      <c r="Q159" s="153"/>
      <c r="R159" s="153"/>
      <c r="S159" s="156"/>
    </row>
    <row r="160" spans="1:1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L160" s="64"/>
      <c r="M160" s="64"/>
      <c r="N160" s="64"/>
      <c r="O160" s="63"/>
      <c r="Q160" s="1"/>
      <c r="R160" s="1"/>
      <c r="S160" s="69"/>
    </row>
    <row r="161" spans="1:19" ht="10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43" t="s">
        <v>195</v>
      </c>
      <c r="L161" s="143"/>
      <c r="M161" s="143"/>
      <c r="N161" s="143"/>
      <c r="O161" s="142">
        <f>SUM(N7:N43,N44:N80,N81:N110,N111:N153)</f>
        <v>0</v>
      </c>
      <c r="Q161" s="153" t="s">
        <v>147</v>
      </c>
      <c r="R161" s="153"/>
      <c r="S161" s="156">
        <f>(O161*100/O173)</f>
        <v>0</v>
      </c>
    </row>
    <row r="162" spans="1:19" ht="10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43"/>
      <c r="L162" s="143"/>
      <c r="M162" s="143"/>
      <c r="N162" s="143"/>
      <c r="O162" s="142"/>
      <c r="Q162" s="153"/>
      <c r="R162" s="153"/>
      <c r="S162" s="156"/>
    </row>
    <row r="163" spans="1:19" ht="39">
      <c r="A163" s="98"/>
      <c r="B163" s="99" t="s">
        <v>217</v>
      </c>
      <c r="C163" s="103">
        <f>CountByColor(A7:A153,3,FALSE)</f>
        <v>40</v>
      </c>
      <c r="D163" s="1"/>
      <c r="E163" s="1"/>
      <c r="F163" s="1"/>
      <c r="G163" s="1"/>
      <c r="H163" s="1"/>
      <c r="I163" s="1"/>
      <c r="J163" s="1"/>
      <c r="L163" s="65"/>
      <c r="O163" s="63"/>
      <c r="Q163" s="1"/>
      <c r="R163" s="1"/>
      <c r="S163" s="69"/>
    </row>
    <row r="164" spans="1:1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55" t="s">
        <v>140</v>
      </c>
      <c r="L164" s="155"/>
      <c r="M164" s="155"/>
      <c r="N164" s="155"/>
      <c r="O164" s="142">
        <f>SUM(O7:O43,O44:O80,O81:O110,O111:O153)</f>
        <v>7486</v>
      </c>
      <c r="Q164" s="153" t="s">
        <v>147</v>
      </c>
      <c r="R164" s="153"/>
      <c r="S164" s="156">
        <f>(O164*100/O173)</f>
        <v>0.3722376174803501</v>
      </c>
    </row>
    <row r="165" spans="2:19" ht="13.5" thickBot="1">
      <c r="B165" s="165" t="s">
        <v>9</v>
      </c>
      <c r="C165" s="166"/>
      <c r="D165" s="4" t="s">
        <v>12</v>
      </c>
      <c r="E165" s="1"/>
      <c r="F165" s="1"/>
      <c r="G165" s="1"/>
      <c r="H165" s="1"/>
      <c r="I165" s="1"/>
      <c r="J165" s="1"/>
      <c r="K165" s="155"/>
      <c r="L165" s="155"/>
      <c r="M165" s="155"/>
      <c r="N165" s="155"/>
      <c r="O165" s="142"/>
      <c r="Q165" s="153"/>
      <c r="R165" s="153"/>
      <c r="S165" s="156"/>
    </row>
    <row r="166" spans="2:19" ht="12.75">
      <c r="B166" s="170" t="s">
        <v>10</v>
      </c>
      <c r="C166" s="171"/>
      <c r="D166" s="4" t="s">
        <v>13</v>
      </c>
      <c r="E166" s="1"/>
      <c r="F166" s="167" t="s">
        <v>182</v>
      </c>
      <c r="G166" s="168"/>
      <c r="H166" s="168"/>
      <c r="I166" s="169"/>
      <c r="J166" s="1"/>
      <c r="L166" s="65"/>
      <c r="O166" s="63"/>
      <c r="Q166" s="1"/>
      <c r="R166" s="1"/>
      <c r="S166" s="69"/>
    </row>
    <row r="167" spans="2:19" ht="12.75">
      <c r="B167" s="165" t="s">
        <v>11</v>
      </c>
      <c r="C167" s="166"/>
      <c r="D167" s="4" t="s">
        <v>14</v>
      </c>
      <c r="E167" s="5"/>
      <c r="F167" s="150"/>
      <c r="G167" s="151"/>
      <c r="H167" s="151"/>
      <c r="I167" s="152"/>
      <c r="J167" s="1"/>
      <c r="K167" s="143" t="s">
        <v>141</v>
      </c>
      <c r="L167" s="143"/>
      <c r="M167" s="143"/>
      <c r="N167" s="143"/>
      <c r="O167" s="142">
        <f>SUM(P7:P43,P44:P80,P81:P110,P111:P153)</f>
        <v>370787</v>
      </c>
      <c r="Q167" s="153" t="s">
        <v>147</v>
      </c>
      <c r="R167" s="153"/>
      <c r="S167" s="156">
        <f>(O167*100/O173)</f>
        <v>18.43719870059933</v>
      </c>
    </row>
    <row r="168" spans="1:19" ht="15">
      <c r="A168" s="1"/>
      <c r="B168" s="1"/>
      <c r="C168" s="1"/>
      <c r="D168" s="1"/>
      <c r="E168" s="1"/>
      <c r="F168" s="72"/>
      <c r="G168" s="181" t="s">
        <v>183</v>
      </c>
      <c r="H168" s="181"/>
      <c r="I168" s="182"/>
      <c r="J168" s="1"/>
      <c r="K168" s="143"/>
      <c r="L168" s="143"/>
      <c r="M168" s="143"/>
      <c r="N168" s="143"/>
      <c r="O168" s="142"/>
      <c r="Q168" s="153"/>
      <c r="R168" s="153"/>
      <c r="S168" s="156"/>
    </row>
    <row r="169" spans="2:19" ht="12.75">
      <c r="B169" s="2" t="s">
        <v>214</v>
      </c>
      <c r="C169" s="82">
        <f>COUNTIF(C7:H153,"&lt;10000")</f>
        <v>105</v>
      </c>
      <c r="D169" s="1"/>
      <c r="E169" s="1"/>
      <c r="F169" s="150"/>
      <c r="G169" s="151"/>
      <c r="H169" s="151"/>
      <c r="I169" s="152"/>
      <c r="J169" s="1"/>
      <c r="L169" s="65"/>
      <c r="O169" s="63"/>
      <c r="Q169" s="1"/>
      <c r="R169" s="1"/>
      <c r="S169" s="69"/>
    </row>
    <row r="170" spans="2:19" ht="15">
      <c r="B170" s="2" t="s">
        <v>215</v>
      </c>
      <c r="C170" s="82">
        <f>SUM(C189)-(C169+C171)</f>
        <v>35</v>
      </c>
      <c r="D170" s="1"/>
      <c r="E170" s="1"/>
      <c r="F170" s="73"/>
      <c r="G170" s="181" t="s">
        <v>196</v>
      </c>
      <c r="H170" s="181"/>
      <c r="I170" s="182"/>
      <c r="J170" s="1"/>
      <c r="K170" s="143" t="s">
        <v>142</v>
      </c>
      <c r="L170" s="143"/>
      <c r="M170" s="143"/>
      <c r="N170" s="143"/>
      <c r="O170" s="142">
        <f>SUM(Q7:Q43,Q44:Q80,Q81:Q110,Q111:Q153)</f>
        <v>1632808</v>
      </c>
      <c r="Q170" s="153" t="s">
        <v>147</v>
      </c>
      <c r="R170" s="153"/>
      <c r="S170" s="156">
        <f>(O170*100/O173)</f>
        <v>81.19056368192032</v>
      </c>
    </row>
    <row r="171" spans="2:19" ht="12.75">
      <c r="B171" s="2" t="s">
        <v>216</v>
      </c>
      <c r="C171" s="82">
        <f>COUNTIF(C7:H153,"&gt;100000")</f>
        <v>2</v>
      </c>
      <c r="D171" s="1"/>
      <c r="E171" s="14"/>
      <c r="F171" s="150"/>
      <c r="G171" s="151"/>
      <c r="H171" s="151"/>
      <c r="I171" s="152"/>
      <c r="J171" s="1"/>
      <c r="K171" s="143"/>
      <c r="L171" s="143"/>
      <c r="M171" s="143"/>
      <c r="N171" s="143"/>
      <c r="O171" s="142"/>
      <c r="Q171" s="153"/>
      <c r="R171" s="153"/>
      <c r="S171" s="156"/>
    </row>
    <row r="172" spans="1:15" ht="15">
      <c r="A172" s="1"/>
      <c r="B172" s="34"/>
      <c r="C172" s="183" t="s">
        <v>92</v>
      </c>
      <c r="D172" s="184"/>
      <c r="E172" s="1"/>
      <c r="F172" s="74"/>
      <c r="G172" s="181" t="s">
        <v>184</v>
      </c>
      <c r="H172" s="181"/>
      <c r="I172" s="182"/>
      <c r="J172" s="1"/>
      <c r="L172" s="65"/>
      <c r="O172" s="63"/>
    </row>
    <row r="173" spans="2:15" ht="12.75">
      <c r="B173" s="41" t="s">
        <v>86</v>
      </c>
      <c r="C173" s="190">
        <f>SUM(C7:C43,C44:C80,C81:C110,C111:C153)</f>
        <v>253571</v>
      </c>
      <c r="D173" s="191"/>
      <c r="E173" s="1"/>
      <c r="F173" s="150"/>
      <c r="G173" s="151"/>
      <c r="H173" s="151"/>
      <c r="I173" s="152"/>
      <c r="J173" s="1"/>
      <c r="L173" s="144" t="s">
        <v>143</v>
      </c>
      <c r="M173" s="145"/>
      <c r="N173" s="146"/>
      <c r="O173" s="142">
        <f>SUM(O158,O161,O164,O167,O170)</f>
        <v>2011081</v>
      </c>
    </row>
    <row r="174" spans="2:15" ht="15">
      <c r="B174" s="35"/>
      <c r="C174" s="13"/>
      <c r="D174" s="7"/>
      <c r="E174" s="1"/>
      <c r="F174" s="75"/>
      <c r="G174" s="181" t="s">
        <v>141</v>
      </c>
      <c r="H174" s="181"/>
      <c r="I174" s="182"/>
      <c r="J174" s="1"/>
      <c r="L174" s="147"/>
      <c r="M174" s="148"/>
      <c r="N174" s="149"/>
      <c r="O174" s="142"/>
    </row>
    <row r="175" spans="2:10" ht="12.75">
      <c r="B175" s="40" t="s">
        <v>87</v>
      </c>
      <c r="C175" s="179">
        <f>SUM(D7:D43,D44:D80,D81:D110,D111:D153)</f>
        <v>130428</v>
      </c>
      <c r="D175" s="180"/>
      <c r="E175" s="1"/>
      <c r="F175" s="150"/>
      <c r="G175" s="151"/>
      <c r="H175" s="151"/>
      <c r="I175" s="152"/>
      <c r="J175" s="1"/>
    </row>
    <row r="176" spans="2:10" ht="15" thickBot="1">
      <c r="B176" s="35"/>
      <c r="C176" s="5"/>
      <c r="D176" s="7"/>
      <c r="E176" s="1"/>
      <c r="F176" s="76"/>
      <c r="G176" s="185" t="s">
        <v>185</v>
      </c>
      <c r="H176" s="185"/>
      <c r="I176" s="186"/>
      <c r="J176" s="1"/>
    </row>
    <row r="177" spans="2:14" ht="12.75">
      <c r="B177" s="39" t="s">
        <v>88</v>
      </c>
      <c r="C177" s="194">
        <f>SUM(E7:E43,E44:E80,E81:E110,E111:E153)</f>
        <v>989064</v>
      </c>
      <c r="D177" s="195"/>
      <c r="E177" s="1"/>
      <c r="F177" s="212"/>
      <c r="G177" s="212"/>
      <c r="H177" s="212"/>
      <c r="I177" s="1"/>
      <c r="J177" s="1"/>
      <c r="M177" s="66" t="s">
        <v>138</v>
      </c>
      <c r="N177" s="67">
        <f>SUM(O158)</f>
        <v>0</v>
      </c>
    </row>
    <row r="178" spans="2:14" ht="13.5">
      <c r="B178" s="35"/>
      <c r="C178" s="5"/>
      <c r="D178" s="7"/>
      <c r="E178" s="1"/>
      <c r="F178" s="211" t="s">
        <v>190</v>
      </c>
      <c r="G178" s="211"/>
      <c r="H178" s="211"/>
      <c r="I178" s="124">
        <v>98791</v>
      </c>
      <c r="J178" s="1"/>
      <c r="M178" s="66" t="s">
        <v>139</v>
      </c>
      <c r="N178" s="67">
        <f>SUM(O161)</f>
        <v>0</v>
      </c>
    </row>
    <row r="179" spans="2:14" ht="13.5" thickBot="1">
      <c r="B179" s="38" t="s">
        <v>89</v>
      </c>
      <c r="C179" s="196">
        <f>SUM(F7:F43,F44:F80,F81:F110,F111:F153)</f>
        <v>2060</v>
      </c>
      <c r="D179" s="197"/>
      <c r="E179" s="1"/>
      <c r="F179" s="1"/>
      <c r="G179" s="1"/>
      <c r="H179" s="1"/>
      <c r="I179" s="1"/>
      <c r="J179" s="1"/>
      <c r="M179" s="66" t="s">
        <v>140</v>
      </c>
      <c r="N179" s="67">
        <f>SUM(O164)</f>
        <v>7486</v>
      </c>
    </row>
    <row r="180" spans="2:14" ht="12.75">
      <c r="B180" s="35"/>
      <c r="C180" s="5"/>
      <c r="D180" s="7"/>
      <c r="E180" s="1"/>
      <c r="F180" s="131" t="s">
        <v>245</v>
      </c>
      <c r="G180" s="132"/>
      <c r="H180" s="132"/>
      <c r="I180" s="133"/>
      <c r="J180" s="137">
        <f>SUM(C186,I178)</f>
        <v>2109872</v>
      </c>
      <c r="M180" s="66" t="s">
        <v>144</v>
      </c>
      <c r="N180" s="67">
        <f>SUM(O167)</f>
        <v>370787</v>
      </c>
    </row>
    <row r="181" spans="2:14" ht="13.5" thickBot="1">
      <c r="B181" s="37" t="s">
        <v>90</v>
      </c>
      <c r="C181" s="198">
        <f>SUM(G7:G43,G44:G80,G81:G110,G111:G153)</f>
        <v>635958</v>
      </c>
      <c r="D181" s="199"/>
      <c r="E181" s="1"/>
      <c r="F181" s="134"/>
      <c r="G181" s="135"/>
      <c r="H181" s="135"/>
      <c r="I181" s="136"/>
      <c r="J181" s="138"/>
      <c r="M181" s="66" t="s">
        <v>145</v>
      </c>
      <c r="N181" s="67">
        <f>SUM(O170)</f>
        <v>1632808</v>
      </c>
    </row>
    <row r="182" spans="2:10" ht="15">
      <c r="B182" s="35"/>
      <c r="C182" s="5"/>
      <c r="D182" s="7"/>
      <c r="E182" s="1"/>
      <c r="F182" s="122"/>
      <c r="G182" s="122"/>
      <c r="H182" s="122"/>
      <c r="I182" s="122"/>
      <c r="J182" s="1"/>
    </row>
    <row r="183" spans="2:10" ht="11.25" customHeight="1" thickBot="1">
      <c r="B183" s="36" t="s">
        <v>91</v>
      </c>
      <c r="C183" s="177">
        <f>SUM(H7:H139)</f>
        <v>0</v>
      </c>
      <c r="D183" s="178"/>
      <c r="E183" s="1"/>
      <c r="F183" s="122"/>
      <c r="G183" s="122"/>
      <c r="H183" s="122"/>
      <c r="I183" s="122"/>
      <c r="J183" s="1"/>
    </row>
    <row r="184" spans="2:10" ht="13.5" thickBot="1">
      <c r="B184" s="8"/>
      <c r="C184" s="1"/>
      <c r="D184" s="7"/>
      <c r="E184" s="1"/>
      <c r="F184" s="139" t="s">
        <v>246</v>
      </c>
      <c r="G184" s="140"/>
      <c r="H184" s="141"/>
      <c r="I184" s="123">
        <f>SUM('[1]Foglio1'!$C$413)</f>
        <v>0</v>
      </c>
      <c r="J184" s="1"/>
    </row>
    <row r="185" spans="2:10" ht="12.75">
      <c r="B185" s="8"/>
      <c r="C185" s="1"/>
      <c r="D185" s="7"/>
      <c r="E185" s="1"/>
      <c r="F185" s="1"/>
      <c r="G185" s="1"/>
      <c r="H185" s="1"/>
      <c r="I185" s="1"/>
      <c r="J185" s="1"/>
    </row>
    <row r="186" spans="2:10" ht="15">
      <c r="B186" s="2" t="s">
        <v>8</v>
      </c>
      <c r="C186" s="192">
        <f>SUM(C173,C175,C177,C179,C181,C183)</f>
        <v>2011081</v>
      </c>
      <c r="D186" s="193"/>
      <c r="E186" s="1"/>
      <c r="F186" s="208" t="s">
        <v>191</v>
      </c>
      <c r="G186" s="189"/>
      <c r="H186" s="209">
        <f ca="1">TODAY()</f>
        <v>43551</v>
      </c>
      <c r="I186" s="210"/>
      <c r="J186" s="1"/>
    </row>
    <row r="187" spans="1:10" ht="7.5" customHeight="1">
      <c r="A187" s="1" t="s">
        <v>15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30" t="s">
        <v>94</v>
      </c>
      <c r="G188" s="130"/>
      <c r="H188" s="130"/>
      <c r="I188" s="130"/>
      <c r="J188" s="1"/>
    </row>
    <row r="189" spans="1:10" ht="12.75">
      <c r="A189" s="1"/>
      <c r="B189" s="16" t="s">
        <v>78</v>
      </c>
      <c r="C189" s="187">
        <f>COUNTA(A7:A43,A44:A80,A81:A110,A111:A153)</f>
        <v>142</v>
      </c>
      <c r="D189" s="188"/>
      <c r="E189" s="1"/>
      <c r="F189" s="130"/>
      <c r="G189" s="130"/>
      <c r="H189" s="130"/>
      <c r="I189" s="130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8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8"/>
      <c r="C196" s="9"/>
      <c r="D196" s="1"/>
      <c r="E196" s="1"/>
      <c r="F196" s="1"/>
      <c r="G196" s="1"/>
      <c r="H196" s="1"/>
      <c r="I196" s="1"/>
      <c r="J196" s="1"/>
    </row>
    <row r="197" spans="2:10" ht="12.75">
      <c r="B197" s="8"/>
      <c r="C197" s="1"/>
      <c r="D197" s="1"/>
      <c r="E197" s="1"/>
      <c r="F197" s="1"/>
      <c r="G197" s="1"/>
      <c r="H197" s="1"/>
      <c r="I197" s="1"/>
      <c r="J197" s="7"/>
    </row>
    <row r="198" spans="2:10" ht="12.75">
      <c r="B198" s="8"/>
      <c r="C198" s="1"/>
      <c r="D198" s="1"/>
      <c r="E198" s="1"/>
      <c r="F198" s="1"/>
      <c r="G198" s="1"/>
      <c r="H198" s="1"/>
      <c r="I198" s="1"/>
      <c r="J198" s="7"/>
    </row>
    <row r="199" spans="2:10" ht="12.75">
      <c r="B199" s="8"/>
      <c r="C199" s="1"/>
      <c r="D199" s="1"/>
      <c r="E199" s="1"/>
      <c r="F199" s="1"/>
      <c r="G199" s="1"/>
      <c r="H199" s="1"/>
      <c r="I199" s="1"/>
      <c r="J199" s="7"/>
    </row>
    <row r="200" spans="2:10" ht="12.75">
      <c r="B200" s="8"/>
      <c r="C200" s="1"/>
      <c r="D200" s="1"/>
      <c r="E200" s="1"/>
      <c r="F200" s="1"/>
      <c r="G200" s="1"/>
      <c r="H200" s="1"/>
      <c r="I200" s="1"/>
      <c r="J200" s="7"/>
    </row>
    <row r="201" spans="2:10" ht="12.75">
      <c r="B201" s="8"/>
      <c r="C201" s="1"/>
      <c r="D201" s="1"/>
      <c r="E201" s="1"/>
      <c r="F201" s="1"/>
      <c r="G201" s="1"/>
      <c r="H201" s="1"/>
      <c r="I201" s="1"/>
      <c r="J201" s="7"/>
    </row>
    <row r="202" spans="2:10" ht="12.75">
      <c r="B202" s="8"/>
      <c r="C202" s="1"/>
      <c r="D202" s="1"/>
      <c r="E202" s="1"/>
      <c r="F202" s="1"/>
      <c r="G202" s="1"/>
      <c r="H202" s="1"/>
      <c r="I202" s="1"/>
      <c r="J202" s="7"/>
    </row>
    <row r="203" spans="2:10" ht="12.75">
      <c r="B203" s="6"/>
      <c r="C203" s="1"/>
      <c r="D203" s="1"/>
      <c r="E203" s="1"/>
      <c r="F203" s="1"/>
      <c r="G203" s="1"/>
      <c r="H203" s="1"/>
      <c r="I203" s="1"/>
      <c r="J203" s="7"/>
    </row>
    <row r="204" spans="2:10" ht="12.75">
      <c r="B204" s="8"/>
      <c r="C204" s="1"/>
      <c r="D204" s="1"/>
      <c r="E204" s="1"/>
      <c r="F204" s="1"/>
      <c r="G204" s="1"/>
      <c r="H204" s="1"/>
      <c r="I204" s="1"/>
      <c r="J204" s="7"/>
    </row>
    <row r="205" spans="2:10" ht="12.75">
      <c r="B205" s="8"/>
      <c r="C205" s="1"/>
      <c r="D205" s="1"/>
      <c r="E205" s="1"/>
      <c r="F205" s="1"/>
      <c r="G205" s="1"/>
      <c r="H205" s="1"/>
      <c r="I205" s="1"/>
      <c r="J205" s="7"/>
    </row>
    <row r="206" spans="2:10" ht="12.75">
      <c r="B206" s="8"/>
      <c r="C206" s="1"/>
      <c r="D206" s="1"/>
      <c r="E206" s="1"/>
      <c r="F206" s="1"/>
      <c r="G206" s="1"/>
      <c r="H206" s="1"/>
      <c r="I206" s="1"/>
      <c r="J206" s="7"/>
    </row>
    <row r="207" spans="2:10" ht="12.75">
      <c r="B207" s="8"/>
      <c r="C207" s="1"/>
      <c r="D207" s="1"/>
      <c r="E207" s="1"/>
      <c r="F207" s="1"/>
      <c r="G207" s="1"/>
      <c r="H207" s="1"/>
      <c r="I207" s="1"/>
      <c r="J207" s="7"/>
    </row>
    <row r="208" spans="2:10" ht="12.75">
      <c r="B208" s="8"/>
      <c r="C208" s="1"/>
      <c r="D208" s="1"/>
      <c r="E208" s="1"/>
      <c r="F208" s="1"/>
      <c r="G208" s="1"/>
      <c r="H208" s="1"/>
      <c r="I208" s="1"/>
      <c r="J208" s="7"/>
    </row>
    <row r="209" spans="2:10" ht="12.75">
      <c r="B209" s="8"/>
      <c r="C209" s="1"/>
      <c r="D209" s="1"/>
      <c r="E209" s="1"/>
      <c r="F209" s="1"/>
      <c r="G209" s="1"/>
      <c r="H209" s="1"/>
      <c r="I209" s="1"/>
      <c r="J209" s="7"/>
    </row>
    <row r="210" spans="2:10" ht="12.75">
      <c r="B210" s="8"/>
      <c r="C210" s="1"/>
      <c r="D210" s="1"/>
      <c r="E210" s="1"/>
      <c r="F210" s="1"/>
      <c r="G210" s="1"/>
      <c r="H210" s="1"/>
      <c r="I210" s="1"/>
      <c r="J210" s="7"/>
    </row>
    <row r="211" spans="2:10" ht="12.75">
      <c r="B211" s="8"/>
      <c r="C211" s="1"/>
      <c r="D211" s="1"/>
      <c r="E211" s="1"/>
      <c r="F211" s="1"/>
      <c r="G211" s="1"/>
      <c r="H211" s="1"/>
      <c r="I211" s="1"/>
      <c r="J211" s="7"/>
    </row>
    <row r="212" spans="2:10" ht="12.75">
      <c r="B212" s="8"/>
      <c r="C212" s="1"/>
      <c r="D212" s="1"/>
      <c r="E212" s="1"/>
      <c r="F212" s="1"/>
      <c r="G212" s="1"/>
      <c r="H212" s="1"/>
      <c r="I212" s="1"/>
      <c r="J212" s="7"/>
    </row>
    <row r="213" spans="2:10" ht="12.75">
      <c r="B213" s="8"/>
      <c r="C213" s="1"/>
      <c r="D213" s="1"/>
      <c r="E213" s="1"/>
      <c r="F213" s="1"/>
      <c r="G213" s="1"/>
      <c r="H213" s="1"/>
      <c r="I213" s="1"/>
      <c r="J213" s="7"/>
    </row>
    <row r="214" spans="2:10" ht="12.75">
      <c r="B214" s="8"/>
      <c r="C214" s="1"/>
      <c r="D214" s="1"/>
      <c r="E214" s="1"/>
      <c r="F214" s="1"/>
      <c r="G214" s="1"/>
      <c r="H214" s="1"/>
      <c r="I214" s="1"/>
      <c r="J214" s="7"/>
    </row>
    <row r="215" spans="2:10" ht="12.75">
      <c r="B215" s="8"/>
      <c r="C215" s="1"/>
      <c r="D215" s="1"/>
      <c r="E215" s="1"/>
      <c r="F215" s="1"/>
      <c r="G215" s="1"/>
      <c r="H215" s="1"/>
      <c r="I215" s="1"/>
      <c r="J215" s="7"/>
    </row>
    <row r="216" spans="2:10" ht="12.75">
      <c r="B216" s="8"/>
      <c r="C216" s="1"/>
      <c r="D216" s="1"/>
      <c r="E216" s="1"/>
      <c r="F216" s="1"/>
      <c r="G216" s="1"/>
      <c r="H216" s="1"/>
      <c r="I216" s="1"/>
      <c r="J216" s="7"/>
    </row>
    <row r="217" spans="2:10" ht="12.75">
      <c r="B217" s="8"/>
      <c r="C217" s="1"/>
      <c r="D217" s="1"/>
      <c r="E217" s="1"/>
      <c r="F217" s="1"/>
      <c r="G217" s="1"/>
      <c r="H217" s="1"/>
      <c r="I217" s="1"/>
      <c r="J217" s="7"/>
    </row>
    <row r="218" spans="2:10" ht="12.75">
      <c r="B218" s="8"/>
      <c r="C218" s="1"/>
      <c r="D218" s="1"/>
      <c r="E218" s="1"/>
      <c r="F218" s="1"/>
      <c r="G218" s="1"/>
      <c r="H218" s="1"/>
      <c r="I218" s="1"/>
      <c r="J218" s="7"/>
    </row>
    <row r="219" spans="2:10" ht="12.75">
      <c r="B219" s="8"/>
      <c r="C219" s="1"/>
      <c r="D219" s="1"/>
      <c r="E219" s="1"/>
      <c r="F219" s="1"/>
      <c r="G219" s="1"/>
      <c r="H219" s="1"/>
      <c r="I219" s="1"/>
      <c r="J219" s="7"/>
    </row>
    <row r="220" spans="2:10" ht="12.75">
      <c r="B220" s="8"/>
      <c r="C220" s="1"/>
      <c r="D220" s="1"/>
      <c r="E220" s="1"/>
      <c r="F220" s="1"/>
      <c r="G220" s="1"/>
      <c r="H220" s="1"/>
      <c r="I220" s="1"/>
      <c r="J220" s="7"/>
    </row>
    <row r="221" spans="2:10" ht="12.75">
      <c r="B221" s="8"/>
      <c r="C221" s="1"/>
      <c r="D221" s="1"/>
      <c r="E221" s="1"/>
      <c r="F221" s="1"/>
      <c r="G221" s="1"/>
      <c r="H221" s="1"/>
      <c r="I221" s="1"/>
      <c r="J221" s="7"/>
    </row>
    <row r="222" spans="2:10" ht="12.75">
      <c r="B222" s="8"/>
      <c r="C222" s="1"/>
      <c r="D222" s="1"/>
      <c r="E222" s="1"/>
      <c r="F222" s="1"/>
      <c r="G222" s="1"/>
      <c r="H222" s="1"/>
      <c r="I222" s="1"/>
      <c r="J222" s="7"/>
    </row>
    <row r="223" spans="2:10" ht="12.75">
      <c r="B223" s="8"/>
      <c r="C223" s="1"/>
      <c r="D223" s="1"/>
      <c r="E223" s="1"/>
      <c r="F223" s="1"/>
      <c r="G223" s="1"/>
      <c r="H223" s="1"/>
      <c r="I223" s="1"/>
      <c r="J223" s="7"/>
    </row>
    <row r="224" spans="2:10" ht="12.75">
      <c r="B224" s="8"/>
      <c r="C224" s="1"/>
      <c r="D224" s="1"/>
      <c r="E224" s="1"/>
      <c r="F224" s="1"/>
      <c r="G224" s="1"/>
      <c r="H224" s="1"/>
      <c r="I224" s="1"/>
      <c r="J224" s="7"/>
    </row>
    <row r="225" spans="2:10" ht="12.75">
      <c r="B225" s="8"/>
      <c r="C225" s="1"/>
      <c r="D225" s="1"/>
      <c r="E225" s="1"/>
      <c r="F225" s="1"/>
      <c r="G225" s="1"/>
      <c r="H225" s="1"/>
      <c r="I225" s="1"/>
      <c r="J225" s="7"/>
    </row>
    <row r="226" spans="2:10" ht="12.75">
      <c r="B226" s="8"/>
      <c r="C226" s="1"/>
      <c r="D226" s="1"/>
      <c r="E226" s="1"/>
      <c r="F226" s="1"/>
      <c r="G226" s="1"/>
      <c r="H226" s="1"/>
      <c r="I226" s="1"/>
      <c r="J226" s="7"/>
    </row>
    <row r="227" spans="2:10" ht="12.75">
      <c r="B227" s="8"/>
      <c r="C227" s="1"/>
      <c r="D227" s="1"/>
      <c r="E227" s="1"/>
      <c r="F227" s="1"/>
      <c r="G227" s="1"/>
      <c r="H227" s="1"/>
      <c r="I227" s="1"/>
      <c r="J227" s="7"/>
    </row>
    <row r="228" spans="2:10" ht="12.75">
      <c r="B228" s="8"/>
      <c r="C228" s="1"/>
      <c r="D228" s="1"/>
      <c r="E228" s="1"/>
      <c r="F228" s="1"/>
      <c r="G228" s="1"/>
      <c r="H228" s="1"/>
      <c r="I228" s="1"/>
      <c r="J228" s="7"/>
    </row>
    <row r="229" spans="2:10" ht="12.75">
      <c r="B229" s="8"/>
      <c r="C229" s="1"/>
      <c r="D229" s="1"/>
      <c r="E229" s="1"/>
      <c r="F229" s="1"/>
      <c r="G229" s="1"/>
      <c r="H229" s="1"/>
      <c r="I229" s="1"/>
      <c r="J229" s="7"/>
    </row>
    <row r="230" spans="2:10" ht="12.75">
      <c r="B230" s="8"/>
      <c r="C230" s="1"/>
      <c r="D230" s="1"/>
      <c r="E230" s="1"/>
      <c r="F230" s="1"/>
      <c r="G230" s="1"/>
      <c r="H230" s="1"/>
      <c r="I230" s="1"/>
      <c r="J230" s="7"/>
    </row>
    <row r="231" spans="2:10" ht="12.75">
      <c r="B231" s="8"/>
      <c r="C231" s="1"/>
      <c r="D231" s="1"/>
      <c r="E231" s="1"/>
      <c r="F231" s="1"/>
      <c r="G231" s="1"/>
      <c r="H231" s="1"/>
      <c r="I231" s="1"/>
      <c r="J231" s="7"/>
    </row>
    <row r="232" spans="2:10" ht="12.75">
      <c r="B232" s="8"/>
      <c r="C232" s="1"/>
      <c r="D232" s="1"/>
      <c r="E232" s="1"/>
      <c r="F232" s="1"/>
      <c r="G232" s="1"/>
      <c r="H232" s="1"/>
      <c r="I232" s="1"/>
      <c r="J232" s="7"/>
    </row>
    <row r="233" spans="2:10" ht="12.75">
      <c r="B233" s="8"/>
      <c r="C233" s="1"/>
      <c r="D233" s="1"/>
      <c r="E233" s="1"/>
      <c r="F233" s="1"/>
      <c r="G233" s="1"/>
      <c r="H233" s="1"/>
      <c r="I233" s="1"/>
      <c r="J233" s="7"/>
    </row>
    <row r="234" spans="2:10" ht="12.75">
      <c r="B234" s="8"/>
      <c r="C234" s="1"/>
      <c r="D234" s="1"/>
      <c r="E234" s="1"/>
      <c r="F234" s="1"/>
      <c r="G234" s="1"/>
      <c r="H234" s="1"/>
      <c r="I234" s="1"/>
      <c r="J234" s="7"/>
    </row>
    <row r="235" spans="2:10" ht="12.75">
      <c r="B235" s="8"/>
      <c r="C235" s="1"/>
      <c r="D235" s="1"/>
      <c r="E235" s="1"/>
      <c r="F235" s="1"/>
      <c r="G235" s="1"/>
      <c r="H235" s="1"/>
      <c r="I235" s="1"/>
      <c r="J235" s="7"/>
    </row>
    <row r="236" spans="2:10" ht="12.75">
      <c r="B236" s="8"/>
      <c r="C236" s="1"/>
      <c r="D236" s="1"/>
      <c r="E236" s="1"/>
      <c r="F236" s="1"/>
      <c r="G236" s="1"/>
      <c r="H236" s="1"/>
      <c r="I236" s="1"/>
      <c r="J236" s="7"/>
    </row>
    <row r="237" spans="2:10" ht="12.75">
      <c r="B237" s="8"/>
      <c r="C237" s="1"/>
      <c r="D237" s="1"/>
      <c r="E237" s="1"/>
      <c r="F237" s="1"/>
      <c r="G237" s="1"/>
      <c r="H237" s="1"/>
      <c r="I237" s="1"/>
      <c r="J237" s="7"/>
    </row>
    <row r="238" spans="2:10" ht="12.75">
      <c r="B238" s="8"/>
      <c r="C238" s="1"/>
      <c r="D238" s="1"/>
      <c r="E238" s="1"/>
      <c r="F238" s="1"/>
      <c r="G238" s="1"/>
      <c r="H238" s="1"/>
      <c r="I238" s="1"/>
      <c r="J238" s="7"/>
    </row>
    <row r="239" spans="2:10" ht="12.75">
      <c r="B239" s="8"/>
      <c r="C239" s="1"/>
      <c r="D239" s="1"/>
      <c r="E239" s="1"/>
      <c r="F239" s="1"/>
      <c r="G239" s="1"/>
      <c r="H239" s="1"/>
      <c r="I239" s="1"/>
      <c r="J239" s="7"/>
    </row>
    <row r="240" spans="2:10" ht="12.75">
      <c r="B240" s="8"/>
      <c r="C240" s="1"/>
      <c r="D240" s="1"/>
      <c r="E240" s="1"/>
      <c r="F240" s="1"/>
      <c r="G240" s="1"/>
      <c r="H240" s="1"/>
      <c r="I240" s="1"/>
      <c r="J240" s="7"/>
    </row>
    <row r="241" spans="2:10" ht="12.75">
      <c r="B241" s="8"/>
      <c r="C241" s="1"/>
      <c r="D241" s="1"/>
      <c r="E241" s="1"/>
      <c r="F241" s="1"/>
      <c r="G241" s="1"/>
      <c r="H241" s="1"/>
      <c r="I241" s="1"/>
      <c r="J241" s="7"/>
    </row>
    <row r="242" spans="2:10" ht="12.75">
      <c r="B242" s="8"/>
      <c r="C242" s="1"/>
      <c r="D242" s="1"/>
      <c r="E242" s="1"/>
      <c r="F242" s="1"/>
      <c r="G242" s="1"/>
      <c r="H242" s="1"/>
      <c r="I242" s="1"/>
      <c r="J242" s="7"/>
    </row>
    <row r="243" spans="2:10" ht="12.75">
      <c r="B243" s="8"/>
      <c r="C243" s="1"/>
      <c r="D243" s="1"/>
      <c r="E243" s="1"/>
      <c r="F243" s="1"/>
      <c r="G243" s="1"/>
      <c r="H243" s="1"/>
      <c r="I243" s="1"/>
      <c r="J243" s="7"/>
    </row>
    <row r="244" spans="2:10" ht="12.75">
      <c r="B244" s="8"/>
      <c r="C244" s="1"/>
      <c r="D244" s="1"/>
      <c r="E244" s="1"/>
      <c r="F244" s="1"/>
      <c r="G244" s="1"/>
      <c r="H244" s="1"/>
      <c r="I244" s="1"/>
      <c r="J244" s="7"/>
    </row>
    <row r="245" spans="2:10" ht="12.75">
      <c r="B245" s="8"/>
      <c r="C245" s="1"/>
      <c r="D245" s="1"/>
      <c r="E245" s="1"/>
      <c r="F245" s="1"/>
      <c r="G245" s="1"/>
      <c r="H245" s="1"/>
      <c r="I245" s="1"/>
      <c r="J245" s="7"/>
    </row>
    <row r="246" spans="2:10" ht="12.75">
      <c r="B246" s="8"/>
      <c r="C246" s="1"/>
      <c r="D246" s="1"/>
      <c r="E246" s="1"/>
      <c r="F246" s="1"/>
      <c r="G246" s="1"/>
      <c r="H246" s="1"/>
      <c r="I246" s="1"/>
      <c r="J246" s="7"/>
    </row>
    <row r="247" spans="2:10" ht="12.75">
      <c r="B247" s="8"/>
      <c r="C247" s="1"/>
      <c r="D247" s="1"/>
      <c r="E247" s="1"/>
      <c r="F247" s="1"/>
      <c r="G247" s="1"/>
      <c r="H247" s="1"/>
      <c r="I247" s="1"/>
      <c r="J247" s="7"/>
    </row>
    <row r="248" spans="2:10" ht="12.75">
      <c r="B248" s="8"/>
      <c r="C248" s="1"/>
      <c r="D248" s="1"/>
      <c r="E248" s="1"/>
      <c r="F248" s="1"/>
      <c r="G248" s="1"/>
      <c r="H248" s="1"/>
      <c r="I248" s="1"/>
      <c r="J248" s="7"/>
    </row>
    <row r="249" spans="2:10" ht="12.75">
      <c r="B249" s="8"/>
      <c r="C249" s="1"/>
      <c r="D249" s="1"/>
      <c r="E249" s="1"/>
      <c r="F249" s="1"/>
      <c r="G249" s="1"/>
      <c r="H249" s="1"/>
      <c r="I249" s="1"/>
      <c r="J249" s="7"/>
    </row>
    <row r="250" spans="2:10" ht="12.75">
      <c r="B250" s="8"/>
      <c r="C250" s="1"/>
      <c r="D250" s="1"/>
      <c r="E250" s="1"/>
      <c r="F250" s="1"/>
      <c r="G250" s="1"/>
      <c r="H250" s="1"/>
      <c r="I250" s="1"/>
      <c r="J250" s="7"/>
    </row>
    <row r="251" spans="2:10" ht="12.75">
      <c r="B251" s="8"/>
      <c r="C251" s="1"/>
      <c r="D251" s="1"/>
      <c r="E251" s="1"/>
      <c r="F251" s="1"/>
      <c r="G251" s="1"/>
      <c r="H251" s="1"/>
      <c r="I251" s="1"/>
      <c r="J251" s="7"/>
    </row>
    <row r="252" spans="2:10" ht="12.75">
      <c r="B252" s="8"/>
      <c r="C252" s="1"/>
      <c r="D252" s="1"/>
      <c r="E252" s="1"/>
      <c r="F252" s="1"/>
      <c r="G252" s="1"/>
      <c r="H252" s="1"/>
      <c r="I252" s="1"/>
      <c r="J252" s="7"/>
    </row>
    <row r="253" spans="2:10" ht="12.75">
      <c r="B253" s="8"/>
      <c r="C253" s="1"/>
      <c r="D253" s="1"/>
      <c r="E253" s="1"/>
      <c r="F253" s="1"/>
      <c r="G253" s="1"/>
      <c r="H253" s="1"/>
      <c r="I253" s="1"/>
      <c r="J253" s="7"/>
    </row>
    <row r="254" spans="2:10" ht="12.75">
      <c r="B254" s="8"/>
      <c r="C254" s="1"/>
      <c r="D254" s="1"/>
      <c r="E254" s="1"/>
      <c r="F254" s="1"/>
      <c r="G254" s="1"/>
      <c r="H254" s="1"/>
      <c r="I254" s="1"/>
      <c r="J254" s="7"/>
    </row>
    <row r="255" spans="2:10" ht="12.75">
      <c r="B255" s="8"/>
      <c r="C255" s="1"/>
      <c r="D255" s="1"/>
      <c r="E255" s="1"/>
      <c r="F255" s="1"/>
      <c r="G255" s="1"/>
      <c r="H255" s="1"/>
      <c r="I255" s="1"/>
      <c r="J255" s="7"/>
    </row>
    <row r="256" spans="2:10" ht="12.75">
      <c r="B256" s="8"/>
      <c r="C256" s="1"/>
      <c r="D256" s="1"/>
      <c r="E256" s="1"/>
      <c r="F256" s="1"/>
      <c r="G256" s="1"/>
      <c r="H256" s="1"/>
      <c r="I256" s="1"/>
      <c r="J256" s="7"/>
    </row>
    <row r="257" spans="2:10" ht="12.75">
      <c r="B257" s="8"/>
      <c r="C257" s="1"/>
      <c r="D257" s="1"/>
      <c r="E257" s="1"/>
      <c r="F257" s="1"/>
      <c r="G257" s="1"/>
      <c r="H257" s="1"/>
      <c r="I257" s="1"/>
      <c r="J257" s="7"/>
    </row>
    <row r="258" spans="2:10" ht="12.75">
      <c r="B258" s="8"/>
      <c r="C258" s="1"/>
      <c r="D258" s="1"/>
      <c r="E258" s="1"/>
      <c r="F258" s="1"/>
      <c r="G258" s="1"/>
      <c r="H258" s="1"/>
      <c r="I258" s="1"/>
      <c r="J258" s="7"/>
    </row>
    <row r="259" spans="2:10" ht="12.75">
      <c r="B259" s="8"/>
      <c r="C259" s="1"/>
      <c r="D259" s="1"/>
      <c r="E259" s="1"/>
      <c r="F259" s="1"/>
      <c r="G259" s="1"/>
      <c r="H259" s="1"/>
      <c r="I259" s="1"/>
      <c r="J259" s="7"/>
    </row>
    <row r="260" spans="2:10" ht="12.75">
      <c r="B260" s="8"/>
      <c r="C260" s="1"/>
      <c r="D260" s="1"/>
      <c r="E260" s="1"/>
      <c r="F260" s="1"/>
      <c r="G260" s="1"/>
      <c r="H260" s="1"/>
      <c r="I260" s="1"/>
      <c r="J260" s="7"/>
    </row>
    <row r="261" spans="2:10" ht="12.75">
      <c r="B261" s="10"/>
      <c r="C261" s="11"/>
      <c r="D261" s="11"/>
      <c r="E261" s="11"/>
      <c r="F261" s="11"/>
      <c r="G261" s="11"/>
      <c r="H261" s="11"/>
      <c r="I261" s="11"/>
      <c r="J261" s="12"/>
    </row>
  </sheetData>
  <sheetProtection/>
  <mergeCells count="216">
    <mergeCell ref="R150:X150"/>
    <mergeCell ref="R151:X151"/>
    <mergeCell ref="F186:G186"/>
    <mergeCell ref="H186:I186"/>
    <mergeCell ref="F178:H178"/>
    <mergeCell ref="F177:H177"/>
    <mergeCell ref="G168:I168"/>
    <mergeCell ref="Q170:R171"/>
    <mergeCell ref="S170:S171"/>
    <mergeCell ref="S161:S162"/>
    <mergeCell ref="R147:X147"/>
    <mergeCell ref="R142:X142"/>
    <mergeCell ref="R148:X148"/>
    <mergeCell ref="R149:X149"/>
    <mergeCell ref="E5:E6"/>
    <mergeCell ref="F5:F6"/>
    <mergeCell ref="G5:G6"/>
    <mergeCell ref="H5:H6"/>
    <mergeCell ref="L1:L6"/>
    <mergeCell ref="I3:I6"/>
    <mergeCell ref="C189:D189"/>
    <mergeCell ref="A157:J157"/>
    <mergeCell ref="C173:D173"/>
    <mergeCell ref="F171:I171"/>
    <mergeCell ref="F167:I167"/>
    <mergeCell ref="G170:I170"/>
    <mergeCell ref="C186:D186"/>
    <mergeCell ref="C177:D177"/>
    <mergeCell ref="C179:D179"/>
    <mergeCell ref="C181:D181"/>
    <mergeCell ref="C183:D183"/>
    <mergeCell ref="C175:D175"/>
    <mergeCell ref="G172:I172"/>
    <mergeCell ref="F173:I173"/>
    <mergeCell ref="G174:I174"/>
    <mergeCell ref="C172:D172"/>
    <mergeCell ref="F175:I175"/>
    <mergeCell ref="G176:I176"/>
    <mergeCell ref="B165:C165"/>
    <mergeCell ref="F166:I166"/>
    <mergeCell ref="B166:C166"/>
    <mergeCell ref="B167:C167"/>
    <mergeCell ref="K1:K6"/>
    <mergeCell ref="A1:J2"/>
    <mergeCell ref="C3:H4"/>
    <mergeCell ref="A3:A6"/>
    <mergeCell ref="B3:B6"/>
    <mergeCell ref="J3:J6"/>
    <mergeCell ref="C5:C6"/>
    <mergeCell ref="D5:D6"/>
    <mergeCell ref="Q1:Q6"/>
    <mergeCell ref="R1:X6"/>
    <mergeCell ref="M1:M6"/>
    <mergeCell ref="N1:N6"/>
    <mergeCell ref="O1:O6"/>
    <mergeCell ref="P1:P6"/>
    <mergeCell ref="R7:X7"/>
    <mergeCell ref="R8:X8"/>
    <mergeCell ref="R9:X9"/>
    <mergeCell ref="R10:X10"/>
    <mergeCell ref="R11:X11"/>
    <mergeCell ref="R12:X12"/>
    <mergeCell ref="R13:X13"/>
    <mergeCell ref="R15:X15"/>
    <mergeCell ref="R16:X16"/>
    <mergeCell ref="R17:X17"/>
    <mergeCell ref="R18:X18"/>
    <mergeCell ref="R19:X19"/>
    <mergeCell ref="R20:X20"/>
    <mergeCell ref="R21:X21"/>
    <mergeCell ref="R22:X22"/>
    <mergeCell ref="R23:X23"/>
    <mergeCell ref="R24:X24"/>
    <mergeCell ref="R25:X25"/>
    <mergeCell ref="R26:X26"/>
    <mergeCell ref="R27:X27"/>
    <mergeCell ref="R28:X28"/>
    <mergeCell ref="R29:X29"/>
    <mergeCell ref="R30:X30"/>
    <mergeCell ref="R31:X31"/>
    <mergeCell ref="R32:X32"/>
    <mergeCell ref="R33:X33"/>
    <mergeCell ref="R34:X34"/>
    <mergeCell ref="R35:X35"/>
    <mergeCell ref="R44:X44"/>
    <mergeCell ref="R36:X36"/>
    <mergeCell ref="R37:X37"/>
    <mergeCell ref="R38:X38"/>
    <mergeCell ref="R39:X39"/>
    <mergeCell ref="R40:X40"/>
    <mergeCell ref="R41:X41"/>
    <mergeCell ref="R42:X42"/>
    <mergeCell ref="R43:X43"/>
    <mergeCell ref="R45:X45"/>
    <mergeCell ref="R46:X46"/>
    <mergeCell ref="R47:X47"/>
    <mergeCell ref="R53:X53"/>
    <mergeCell ref="R52:X52"/>
    <mergeCell ref="R48:X48"/>
    <mergeCell ref="R49:X49"/>
    <mergeCell ref="R50:X50"/>
    <mergeCell ref="R51:X51"/>
    <mergeCell ref="R54:X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R68:X68"/>
    <mergeCell ref="R69:X69"/>
    <mergeCell ref="R70:X70"/>
    <mergeCell ref="R71:X71"/>
    <mergeCell ref="R72:X72"/>
    <mergeCell ref="R73:X73"/>
    <mergeCell ref="R74:X74"/>
    <mergeCell ref="R75:X75"/>
    <mergeCell ref="R76:X76"/>
    <mergeCell ref="R77:X77"/>
    <mergeCell ref="R78:X78"/>
    <mergeCell ref="R79:X79"/>
    <mergeCell ref="R80:X80"/>
    <mergeCell ref="R81:X81"/>
    <mergeCell ref="R85:X85"/>
    <mergeCell ref="R86:X86"/>
    <mergeCell ref="R82:X82"/>
    <mergeCell ref="R83:X83"/>
    <mergeCell ref="R84:X84"/>
    <mergeCell ref="R87:X87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33:X133"/>
    <mergeCell ref="R134:X134"/>
    <mergeCell ref="R138:X138"/>
    <mergeCell ref="R139:X139"/>
    <mergeCell ref="R140:X140"/>
    <mergeCell ref="R135:X135"/>
    <mergeCell ref="R136:X136"/>
    <mergeCell ref="R137:X137"/>
    <mergeCell ref="R152:X152"/>
    <mergeCell ref="Q158:R159"/>
    <mergeCell ref="S158:S159"/>
    <mergeCell ref="Q161:R162"/>
    <mergeCell ref="S167:S168"/>
    <mergeCell ref="Q167:R168"/>
    <mergeCell ref="R153:X153"/>
    <mergeCell ref="O164:O165"/>
    <mergeCell ref="Q164:R165"/>
    <mergeCell ref="O167:O168"/>
    <mergeCell ref="L155:X155"/>
    <mergeCell ref="O158:O159"/>
    <mergeCell ref="O161:O162"/>
    <mergeCell ref="K164:N165"/>
    <mergeCell ref="S164:S165"/>
    <mergeCell ref="K161:N162"/>
    <mergeCell ref="K158:N159"/>
    <mergeCell ref="F188:I189"/>
    <mergeCell ref="F180:I181"/>
    <mergeCell ref="J180:J181"/>
    <mergeCell ref="F184:H184"/>
    <mergeCell ref="O173:O174"/>
    <mergeCell ref="K167:N168"/>
    <mergeCell ref="K170:N171"/>
    <mergeCell ref="L173:N174"/>
    <mergeCell ref="O170:O171"/>
    <mergeCell ref="F169:I169"/>
  </mergeCells>
  <printOptions/>
  <pageMargins left="0.3937007874015748" right="0.3937007874015748" top="0.3937007874015748" bottom="0.8" header="0.3937007874015748" footer="0.55"/>
  <pageSetup cellComments="asDisplayed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J33"/>
  <sheetViews>
    <sheetView zoomScalePageLayoutView="0" workbookViewId="0" topLeftCell="A7">
      <selection activeCell="F30" sqref="F30:I31"/>
    </sheetView>
  </sheetViews>
  <sheetFormatPr defaultColWidth="9.140625" defaultRowHeight="12.75"/>
  <cols>
    <col min="2" max="2" width="38.57421875" style="0" customWidth="1"/>
    <col min="3" max="3" width="19.28125" style="0" customWidth="1"/>
    <col min="9" max="9" width="13.140625" style="0" bestFit="1" customWidth="1"/>
  </cols>
  <sheetData>
    <row r="1" spans="1:10" ht="12.75">
      <c r="A1" s="189" t="s">
        <v>213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6" customHeight="1">
      <c r="A2" s="1"/>
      <c r="B2" s="1"/>
      <c r="C2" s="1"/>
      <c r="D2" s="1"/>
      <c r="E2" s="1"/>
      <c r="F2" s="1"/>
      <c r="G2" s="1"/>
      <c r="H2" s="1"/>
      <c r="I2" s="1"/>
      <c r="J2" s="68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6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9">
      <c r="A7" s="98"/>
      <c r="B7" s="99" t="s">
        <v>217</v>
      </c>
      <c r="C7" s="103">
        <f>Foglio1!$C$163</f>
        <v>40</v>
      </c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2:10" ht="13.5" thickBot="1">
      <c r="B9" s="165" t="s">
        <v>9</v>
      </c>
      <c r="C9" s="166"/>
      <c r="D9" s="4" t="s">
        <v>12</v>
      </c>
      <c r="E9" s="1"/>
      <c r="F9" s="1"/>
      <c r="G9" s="1"/>
      <c r="H9" s="1"/>
      <c r="I9" s="1"/>
      <c r="J9" s="1"/>
    </row>
    <row r="10" spans="2:10" ht="12.75">
      <c r="B10" s="170" t="s">
        <v>10</v>
      </c>
      <c r="C10" s="171"/>
      <c r="D10" s="4" t="s">
        <v>13</v>
      </c>
      <c r="E10" s="1"/>
      <c r="F10" s="167" t="s">
        <v>182</v>
      </c>
      <c r="G10" s="168"/>
      <c r="H10" s="168"/>
      <c r="I10" s="169"/>
      <c r="J10" s="1"/>
    </row>
    <row r="11" spans="2:10" ht="12.75">
      <c r="B11" s="165" t="s">
        <v>11</v>
      </c>
      <c r="C11" s="166"/>
      <c r="D11" s="4" t="s">
        <v>14</v>
      </c>
      <c r="E11" s="5"/>
      <c r="F11" s="150"/>
      <c r="G11" s="151"/>
      <c r="H11" s="151"/>
      <c r="I11" s="152"/>
      <c r="J11" s="1"/>
    </row>
    <row r="12" spans="1:10" ht="15">
      <c r="A12" s="1"/>
      <c r="B12" s="1"/>
      <c r="C12" s="1"/>
      <c r="D12" s="1"/>
      <c r="E12" s="1"/>
      <c r="F12" s="72"/>
      <c r="G12" s="181" t="s">
        <v>183</v>
      </c>
      <c r="H12" s="181"/>
      <c r="I12" s="182"/>
      <c r="J12" s="1"/>
    </row>
    <row r="13" spans="2:10" ht="12.75">
      <c r="B13" s="2" t="s">
        <v>214</v>
      </c>
      <c r="C13" s="82">
        <f>Foglio1!C169</f>
        <v>105</v>
      </c>
      <c r="D13" s="1"/>
      <c r="E13" s="1"/>
      <c r="F13" s="150"/>
      <c r="G13" s="151"/>
      <c r="H13" s="151"/>
      <c r="I13" s="152"/>
      <c r="J13" s="1"/>
    </row>
    <row r="14" spans="2:10" ht="15">
      <c r="B14" s="2" t="s">
        <v>215</v>
      </c>
      <c r="C14" s="82">
        <f>Foglio1!C170</f>
        <v>35</v>
      </c>
      <c r="D14" s="1"/>
      <c r="E14" s="1"/>
      <c r="F14" s="73"/>
      <c r="G14" s="181" t="s">
        <v>196</v>
      </c>
      <c r="H14" s="181"/>
      <c r="I14" s="182"/>
      <c r="J14" s="1"/>
    </row>
    <row r="15" spans="2:10" ht="12.75">
      <c r="B15" s="2" t="s">
        <v>216</v>
      </c>
      <c r="C15" s="82">
        <f>Foglio1!C171</f>
        <v>2</v>
      </c>
      <c r="D15" s="1"/>
      <c r="E15" s="14"/>
      <c r="F15" s="150"/>
      <c r="G15" s="151"/>
      <c r="H15" s="151"/>
      <c r="I15" s="152"/>
      <c r="J15" s="1"/>
    </row>
    <row r="16" spans="1:10" ht="15">
      <c r="A16" s="1"/>
      <c r="B16" s="34"/>
      <c r="C16" s="183" t="s">
        <v>92</v>
      </c>
      <c r="D16" s="184"/>
      <c r="E16" s="1"/>
      <c r="F16" s="74"/>
      <c r="G16" s="181" t="s">
        <v>184</v>
      </c>
      <c r="H16" s="181"/>
      <c r="I16" s="182"/>
      <c r="J16" s="1"/>
    </row>
    <row r="17" spans="2:10" ht="12.75">
      <c r="B17" s="41" t="s">
        <v>86</v>
      </c>
      <c r="C17" s="190">
        <f>SUM(Foglio1!C173)</f>
        <v>253571</v>
      </c>
      <c r="D17" s="191"/>
      <c r="E17" s="1"/>
      <c r="F17" s="150"/>
      <c r="G17" s="151"/>
      <c r="H17" s="151"/>
      <c r="I17" s="152"/>
      <c r="J17" s="1"/>
    </row>
    <row r="18" spans="2:10" ht="15">
      <c r="B18" s="35"/>
      <c r="C18" s="13"/>
      <c r="D18" s="7"/>
      <c r="E18" s="1"/>
      <c r="F18" s="75"/>
      <c r="G18" s="181" t="s">
        <v>141</v>
      </c>
      <c r="H18" s="181"/>
      <c r="I18" s="182"/>
      <c r="J18" s="1"/>
    </row>
    <row r="19" spans="2:10" ht="12.75">
      <c r="B19" s="40" t="s">
        <v>87</v>
      </c>
      <c r="C19" s="179">
        <f>SUM(Foglio1!C175)</f>
        <v>130428</v>
      </c>
      <c r="D19" s="180"/>
      <c r="E19" s="1"/>
      <c r="F19" s="150"/>
      <c r="G19" s="151"/>
      <c r="H19" s="151"/>
      <c r="I19" s="152"/>
      <c r="J19" s="1"/>
    </row>
    <row r="20" spans="2:10" ht="15" thickBot="1">
      <c r="B20" s="35"/>
      <c r="C20" s="5"/>
      <c r="D20" s="7"/>
      <c r="E20" s="1"/>
      <c r="F20" s="76"/>
      <c r="G20" s="185" t="s">
        <v>185</v>
      </c>
      <c r="H20" s="185"/>
      <c r="I20" s="186"/>
      <c r="J20" s="1"/>
    </row>
    <row r="21" spans="2:10" ht="12.75">
      <c r="B21" s="39" t="s">
        <v>88</v>
      </c>
      <c r="C21" s="194">
        <f>SUM(Foglio1!C177)</f>
        <v>989064</v>
      </c>
      <c r="D21" s="195"/>
      <c r="E21" s="1"/>
      <c r="F21" s="212"/>
      <c r="G21" s="212"/>
      <c r="H21" s="212"/>
      <c r="I21" s="1"/>
      <c r="J21" s="1"/>
    </row>
    <row r="22" spans="2:10" ht="13.5">
      <c r="B22" s="35"/>
      <c r="C22" s="5"/>
      <c r="D22" s="7"/>
      <c r="E22" s="1"/>
      <c r="F22" s="211" t="s">
        <v>190</v>
      </c>
      <c r="G22" s="211"/>
      <c r="H22" s="211"/>
      <c r="I22" s="124">
        <f>SUM(Foglio1!I178)</f>
        <v>98791</v>
      </c>
      <c r="J22" s="1"/>
    </row>
    <row r="23" spans="2:10" ht="13.5" thickBot="1">
      <c r="B23" s="38" t="s">
        <v>89</v>
      </c>
      <c r="C23" s="196">
        <f>SUM(Foglio1!C179)</f>
        <v>2060</v>
      </c>
      <c r="D23" s="197"/>
      <c r="E23" s="1"/>
      <c r="F23" s="1"/>
      <c r="G23" s="1"/>
      <c r="H23" s="1"/>
      <c r="I23" s="1"/>
      <c r="J23" s="1"/>
    </row>
    <row r="24" spans="2:10" ht="12.75">
      <c r="B24" s="35"/>
      <c r="C24" s="5"/>
      <c r="D24" s="7"/>
      <c r="E24" s="1"/>
      <c r="F24" s="215" t="s">
        <v>245</v>
      </c>
      <c r="G24" s="216"/>
      <c r="H24" s="217"/>
      <c r="I24" s="213">
        <f>SUM(C30,I22)</f>
        <v>2109872</v>
      </c>
      <c r="J24" s="1"/>
    </row>
    <row r="25" spans="2:10" ht="13.5" thickBot="1">
      <c r="B25" s="37" t="s">
        <v>90</v>
      </c>
      <c r="C25" s="198">
        <f>SUM(Foglio1!C181)</f>
        <v>635958</v>
      </c>
      <c r="D25" s="199"/>
      <c r="E25" s="1"/>
      <c r="F25" s="218"/>
      <c r="G25" s="219"/>
      <c r="H25" s="220"/>
      <c r="I25" s="214"/>
      <c r="J25" s="1"/>
    </row>
    <row r="26" spans="2:10" ht="15.75" thickBot="1">
      <c r="B26" s="35"/>
      <c r="C26" s="5"/>
      <c r="D26" s="7"/>
      <c r="E26" s="1"/>
      <c r="F26" s="122"/>
      <c r="G26" s="122"/>
      <c r="H26" s="122"/>
      <c r="I26" s="122"/>
      <c r="J26" s="1"/>
    </row>
    <row r="27" spans="2:10" ht="15.75" thickBot="1">
      <c r="B27" s="36" t="s">
        <v>91</v>
      </c>
      <c r="C27" s="177">
        <f>SUM(Foglio1!C183)</f>
        <v>0</v>
      </c>
      <c r="D27" s="178"/>
      <c r="E27" s="1"/>
      <c r="F27" s="139" t="s">
        <v>246</v>
      </c>
      <c r="G27" s="140"/>
      <c r="H27" s="141"/>
      <c r="I27" s="125">
        <f>SUM(Foglio1!I184)</f>
        <v>0</v>
      </c>
      <c r="J27" s="1"/>
    </row>
    <row r="28" spans="2:10" ht="12.75">
      <c r="B28" s="8"/>
      <c r="C28" s="1"/>
      <c r="D28" s="7"/>
      <c r="E28" s="1"/>
      <c r="F28" s="1"/>
      <c r="G28" s="1"/>
      <c r="H28" s="1"/>
      <c r="I28" s="1"/>
      <c r="J28" s="1"/>
    </row>
    <row r="29" spans="2:10" ht="12.75">
      <c r="B29" s="8"/>
      <c r="C29" s="1"/>
      <c r="D29" s="7"/>
      <c r="E29" s="1"/>
      <c r="F29" s="1"/>
      <c r="G29" s="1"/>
      <c r="H29" s="1"/>
      <c r="I29" s="1"/>
      <c r="J29" s="1"/>
    </row>
    <row r="30" spans="2:10" ht="12.75">
      <c r="B30" s="2" t="s">
        <v>8</v>
      </c>
      <c r="C30" s="192">
        <f>SUM(C17,C19,C21,C23,C25,C27)</f>
        <v>2011081</v>
      </c>
      <c r="D30" s="193"/>
      <c r="E30" s="1"/>
      <c r="F30" s="130" t="s">
        <v>94</v>
      </c>
      <c r="G30" s="130"/>
      <c r="H30" s="130"/>
      <c r="I30" s="130"/>
      <c r="J30" s="1"/>
    </row>
    <row r="31" spans="1:10" ht="12.75">
      <c r="A31" s="1" t="s">
        <v>15</v>
      </c>
      <c r="B31" s="1"/>
      <c r="C31" s="1"/>
      <c r="D31" s="1"/>
      <c r="E31" s="1"/>
      <c r="F31" s="130"/>
      <c r="G31" s="130"/>
      <c r="H31" s="130"/>
      <c r="I31" s="130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6" t="s">
        <v>78</v>
      </c>
      <c r="C33" s="187">
        <f>SUM(Foglio1!C189)</f>
        <v>142</v>
      </c>
      <c r="D33" s="188"/>
      <c r="E33" s="1"/>
      <c r="F33" s="189" t="s">
        <v>191</v>
      </c>
      <c r="G33" s="189"/>
      <c r="H33" s="209">
        <f ca="1">TODAY()</f>
        <v>43551</v>
      </c>
      <c r="I33" s="210"/>
      <c r="J33" s="1"/>
    </row>
  </sheetData>
  <sheetProtection/>
  <mergeCells count="32">
    <mergeCell ref="A1:J1"/>
    <mergeCell ref="B9:C9"/>
    <mergeCell ref="B10:C10"/>
    <mergeCell ref="F10:I10"/>
    <mergeCell ref="B11:C11"/>
    <mergeCell ref="F11:I11"/>
    <mergeCell ref="G12:I12"/>
    <mergeCell ref="F13:I13"/>
    <mergeCell ref="G14:I14"/>
    <mergeCell ref="F15:I15"/>
    <mergeCell ref="C16:D16"/>
    <mergeCell ref="G16:I16"/>
    <mergeCell ref="C17:D17"/>
    <mergeCell ref="F17:I17"/>
    <mergeCell ref="G18:I18"/>
    <mergeCell ref="C19:D19"/>
    <mergeCell ref="F19:I19"/>
    <mergeCell ref="G20:I20"/>
    <mergeCell ref="C21:D21"/>
    <mergeCell ref="F21:H21"/>
    <mergeCell ref="F22:H22"/>
    <mergeCell ref="C23:D23"/>
    <mergeCell ref="C25:D25"/>
    <mergeCell ref="F24:H25"/>
    <mergeCell ref="I24:I25"/>
    <mergeCell ref="F27:H27"/>
    <mergeCell ref="F30:I31"/>
    <mergeCell ref="C33:D33"/>
    <mergeCell ref="C27:D27"/>
    <mergeCell ref="C30:D30"/>
    <mergeCell ref="F33:G33"/>
    <mergeCell ref="H33:I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c.tortonesi</dc:creator>
  <cp:keywords/>
  <dc:description/>
  <cp:lastModifiedBy>TORTONESI CLAUDIO</cp:lastModifiedBy>
  <cp:lastPrinted>2014-04-04T07:36:19Z</cp:lastPrinted>
  <dcterms:created xsi:type="dcterms:W3CDTF">2001-08-20T06:42:08Z</dcterms:created>
  <dcterms:modified xsi:type="dcterms:W3CDTF">2019-03-27T11:49:47Z</dcterms:modified>
  <cp:category/>
  <cp:version/>
  <cp:contentType/>
  <cp:contentStatus/>
</cp:coreProperties>
</file>